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Blanche\Downloads\"/>
    </mc:Choice>
  </mc:AlternateContent>
  <xr:revisionPtr revIDLastSave="0" documentId="13_ncr:1_{2F2247B9-0A57-40B4-BDAA-D1EC5E5C4385}" xr6:coauthVersionLast="47" xr6:coauthVersionMax="47" xr10:uidLastSave="{00000000-0000-0000-0000-000000000000}"/>
  <bookViews>
    <workbookView xWindow="-108" yWindow="-108" windowWidth="23256" windowHeight="12456" activeTab="1" xr2:uid="{00000000-000D-0000-FFFF-FFFF00000000}"/>
  </bookViews>
  <sheets>
    <sheet name="Summary" sheetId="2" r:id="rId1"/>
    <sheet name="BOQ" sheetId="1" r:id="rId2"/>
    <sheet name="Preamble" sheetId="4" r:id="rId3"/>
  </sheets>
  <definedNames>
    <definedName name="_xlnm.Print_Area" localSheetId="1">BOQ!$A$1:$J$39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7" i="1"/>
  <c r="H6" i="1"/>
  <c r="F23" i="1" l="1"/>
  <c r="I23" i="1" s="1"/>
  <c r="F24" i="1"/>
  <c r="I24" i="1"/>
  <c r="F25" i="1"/>
  <c r="I25" i="1" s="1"/>
  <c r="F26" i="1"/>
  <c r="I26" i="1" s="1"/>
  <c r="C27" i="1"/>
  <c r="F27" i="1"/>
  <c r="I27" i="1"/>
  <c r="C28" i="1"/>
  <c r="F28" i="1"/>
  <c r="I28" i="1"/>
  <c r="C29" i="1"/>
  <c r="F29" i="1"/>
  <c r="I29" i="1" s="1"/>
  <c r="F30" i="1"/>
  <c r="I30" i="1" s="1"/>
  <c r="I31" i="1"/>
  <c r="F21" i="1"/>
  <c r="I21" i="1" s="1"/>
  <c r="F22" i="1"/>
  <c r="F20" i="1"/>
  <c r="I20" i="1" s="1"/>
  <c r="I6" i="1"/>
  <c r="I7" i="1"/>
  <c r="I8" i="1"/>
  <c r="I9" i="1"/>
  <c r="I10" i="1"/>
  <c r="I11" i="1"/>
  <c r="I12" i="1"/>
  <c r="I13" i="1"/>
  <c r="I14" i="1"/>
  <c r="I15" i="1"/>
  <c r="I16" i="1"/>
  <c r="I17" i="1"/>
  <c r="I18" i="1"/>
  <c r="I19" i="1"/>
  <c r="I22" i="1"/>
  <c r="A3" i="4"/>
  <c r="A4" i="4"/>
  <c r="A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38" i="1"/>
  <c r="A39" i="1" s="1"/>
  <c r="B3" i="2"/>
  <c r="I5" i="1"/>
  <c r="I34" i="1" l="1"/>
  <c r="C3" i="2" s="1"/>
  <c r="C4" i="2" s="1"/>
  <c r="C6" i="2" s="1"/>
</calcChain>
</file>

<file path=xl/sharedStrings.xml><?xml version="1.0" encoding="utf-8"?>
<sst xmlns="http://schemas.openxmlformats.org/spreadsheetml/2006/main" count="107" uniqueCount="86">
  <si>
    <t>Item No.</t>
  </si>
  <si>
    <t>Item Description</t>
  </si>
  <si>
    <t xml:space="preserve">Qty </t>
  </si>
  <si>
    <t>Amount</t>
  </si>
  <si>
    <t>Automatic Fire Curtain</t>
  </si>
  <si>
    <t>Rate</t>
  </si>
  <si>
    <t>Remarks</t>
  </si>
  <si>
    <t xml:space="preserve">Total </t>
  </si>
  <si>
    <t xml:space="preserve">BOQ for 2hrs rated Fire Curtain </t>
  </si>
  <si>
    <t xml:space="preserve">Summary for 2hrs Fire Curtain </t>
  </si>
  <si>
    <t>Sl.No.</t>
  </si>
  <si>
    <t xml:space="preserve">Item Description </t>
  </si>
  <si>
    <t xml:space="preserve">Amount </t>
  </si>
  <si>
    <t>Sqm</t>
  </si>
  <si>
    <t>Unit</t>
  </si>
  <si>
    <t>Total</t>
  </si>
  <si>
    <t>GST</t>
  </si>
  <si>
    <t>Grand Total</t>
  </si>
  <si>
    <t>General Note:</t>
  </si>
  <si>
    <t>It has to be ensured that the test report should be in the name of the supplier name or incase of distributor or proof of import of complete system.</t>
  </si>
  <si>
    <t>80G motor has synchronous issues for multiple barrel systems &amp; also integration with fire alarm systems, instead Dunkermotoren, Germany motor shall be used or the vendor may suggest a similar motor separately.</t>
  </si>
  <si>
    <t>Test reports of door set to be subjected to 25 manually operated opening &amp; closing cycles as specified in EN14600:2005.</t>
  </si>
  <si>
    <t>RO</t>
  </si>
  <si>
    <t>PREAMBLES TO BILL  OF QUANTITIES</t>
  </si>
  <si>
    <t>Please note that any item description / detailing to be read in conjunction with BOQ / preamble / Technical specification / Drawings / Make List.  The stringent / superior specification mentioned in these documents shall apply.</t>
  </si>
  <si>
    <t xml:space="preserve">All items of work covered in  this Contract shall be executed strictly as per  the requirements detailed in the specifications. Entire execution shall be in total compliance with Specifications, Bill of Quantities, Approved Shop Drawings and relevant Codes. </t>
  </si>
  <si>
    <t>The unit rate for all Items shall include cost of all taxes and duties and also including packing, forwarding, freight, insurance and transport to site, storage, installation, testing, balancing, commissioning, multiple handling, working platform, over head and profit, security of material/work,  labour hutments ouside the site, protection till final handing over, follow ups for safety norms, security,  scaffolding at any heights &amp; levels, any other mechanical equipments/ tools &amp; tackles as per site requirement &amp; condition, cleaning, handing over and any other expenses required to complete the works. Rates shall be for all height &amp; levels.</t>
  </si>
  <si>
    <t>The rate for each item of work included in the Bill of Quantities shall, unless expressly stated otherwise, include cost of:</t>
  </si>
  <si>
    <t>a</t>
  </si>
  <si>
    <t>All materials, fixing arrangements, supports, hangers, accessories, appliances tools, trade specific minor hand tools, transport, lead, lifts &amp; level, labour and incidentals required in preparation for and in the full and entire execution, testing, balancing, commissioning and completion of work called for in the item and as per Specifications and Drawings.</t>
  </si>
  <si>
    <t>b</t>
  </si>
  <si>
    <t>Wastage on materials and labour.</t>
  </si>
  <si>
    <t>C</t>
  </si>
  <si>
    <t>Unloading, getting in, storing and all materials handling, plant, tools, etc.  shall be in Contractor scope &amp; cost. This will also applicable for Free issue materials. Further shifting within yard and to site shall be done by the  Contractor i.e. tenderer.</t>
  </si>
  <si>
    <t>D</t>
  </si>
  <si>
    <t>Liabilities, obligations and risks arising out of Conditions of Contract  mentioned in the tender</t>
  </si>
  <si>
    <t>E</t>
  </si>
  <si>
    <t>All requirements of Specifications, whether such requirements are mentioned in the item or not. The Specifications and Drawings where available are to be read as complimentary to and part of the Bill of Quantities and any work called for in one shall be taken as required for all.</t>
  </si>
  <si>
    <t>F</t>
  </si>
  <si>
    <t>Works at all heights / depths or floor levels and constrained locations including scaffolding whereever required.</t>
  </si>
  <si>
    <t>G</t>
  </si>
  <si>
    <t>Submission of shop drawings before start of work for approval from the Engineer-in-charge. Execution of work in co-ordination with other agencies.</t>
  </si>
  <si>
    <t>H</t>
  </si>
  <si>
    <t>Making all necessary templates, patterns moulds, platforms etc.</t>
  </si>
  <si>
    <t>I</t>
  </si>
  <si>
    <t>Work in patches, narrow widths, curved surfaces, projected bands set backs, offsets and architraves, behid MEP service lines, like ducts, trays etc etc.</t>
  </si>
  <si>
    <t>J</t>
  </si>
  <si>
    <t>Submission of required samples (with options) and getting it approved from the client/ consultant before execution.</t>
  </si>
  <si>
    <t>The quantities mentioned against each item in Schedule Of  Quantities are indicative only.  The Contractor shall be paid for the actual quantity of work executed by him and as certified by Owner's Representative  at the contract rates for each item.</t>
  </si>
  <si>
    <t>The rates shall be quoted against each and every item including Rate Only (R/O).</t>
  </si>
  <si>
    <t xml:space="preserve">The Contractor shall procure and bring Materials/Equipment to the site on the basis of  approved shop drawings and not on the basis of Bill of Quantities. In case of increase of quantities for a particular item, a prior approval shall be sought from Owner's Representative/ Engineer in the form of Variation-In-Quantities statement. </t>
  </si>
  <si>
    <t>The Contractor shall cooperate with all trades and agencies working on the site.  He shall make provision for hangers, sleeves, openings, supports for all fixtures on wall, floor, ceiling and other requirements well in advance to prevent hold up of progress of the construction schedule.  All supports to the civil structure shall be provided with anchor fasteners.</t>
  </si>
  <si>
    <t>After completion of work and before handing over, Contractor shall cleanup the same and remove all plaster, paints, stains, stickers and other foreign matter or discoloration leaving the same in a ready to use condition.</t>
  </si>
  <si>
    <t>All partially finished/ laid items shall be protected till final handover.</t>
  </si>
  <si>
    <t>All required site clearance shall be obtained from Engineer well in advance before commencing any work.</t>
  </si>
  <si>
    <t>In the event of conflict between Bill of Quantities and other documents including the Specifications, the most stringent shall apply. The interpretation of the Engineer shall be final and binding.</t>
  </si>
  <si>
    <t>The prices and rates shall include for all restrictions on Working due to inclement weather or weather related conditions.</t>
  </si>
  <si>
    <t>No alteration whatsoever is to be made to the text or quantities of this Bill of Quantities unless such alteration is authorized in writing by the Engineer. Any such alterations, notes or additions shall, unless authorized in writing, be disregarded when tender documents are considered.</t>
  </si>
  <si>
    <t>In case of conflict between the unit rate and the resulting amount, the unit rate shall be considered as firm and the resulting amount shall be corrected accordingly.</t>
  </si>
  <si>
    <t>All measurements shall be net and shall be applicable to finished Work only as completed, notwithstanding any trade custom to the contrary. The principle of net measurement shall apply to all Works executed under this Contract, and no allowance shall be made for wastage, Working space, bulking, shrinkage, overlaps and the like.</t>
  </si>
  <si>
    <t>Each page of Tender Documents and of any other schedules that may form part of the Contract Documents must be signed by the bidder and imprinted with the Company’s stamp.</t>
  </si>
  <si>
    <t>Prices shall remain firm and free from escalation / variation due to rise and fall in the cost of material or labour or any other price variation whatsoever whether during extended period of completion, if any.</t>
  </si>
  <si>
    <t>Before making bulk quantities the Contractor shall make each of the item as sample and get it approved in writing from the Consultant/ Owner. All minor changes/modifications have to be incorporated without any extra cost.</t>
  </si>
  <si>
    <t xml:space="preserve">Contractor to follow all center &amp; state covid safety, NGT guidelines &amp; any other applicable guideline issued by competent authority during course of the contract, without any extra cost. </t>
  </si>
  <si>
    <t>Contractor to maintain attic stock which shall be handed over to the Employer. This will be in the scope of the Contractor and included in the rates.</t>
  </si>
  <si>
    <t>Contractor will submit the MTC / 3rd party test report of all materials.</t>
  </si>
  <si>
    <t>Nomenclature of various item are given for general guidance only, however the work has to be done as per design &amp; drawing and satisfaction of interior designer.</t>
  </si>
  <si>
    <t>Minimum 4 hard copies of the shop drawings with soft copies in Autocad required to be produced by the contractor prior to commencement of works at site for the approval/ comments to the Interior Designer through Engineer. These drawings include all plans, elevation &amp; sections, coordinated services drgs, based on actual site dimension/conditions, fabrication drawings for all fixed &amp; loose furniture.</t>
  </si>
  <si>
    <t>Upon receipt of shop drawings, product data and / or samples Interior Designers shall review and approve or otherwise, but only for conformance with the design concept of the work and information given in the contract documents.</t>
  </si>
  <si>
    <t>Designer  approval of the specific item shall not be construed as approval of an assembly of which it may be a component, Contractor is deemed to have included for the cost of all shop drawings/product data  sheets/samples, in his tender.</t>
  </si>
  <si>
    <t>All materials shall be as per the approved make list given in the tender.</t>
  </si>
  <si>
    <t xml:space="preserve">Drawings mentioned in the BOQ are reference drawings only and not exhasutive. 
The bidder to refer to all the tender drawings for understanding the item and quote accordingly.  </t>
  </si>
  <si>
    <t>All other terms and conditions as per the Tender Document.</t>
  </si>
  <si>
    <t>Sample board of all the items to be submitted by the contractors for approval of Client / Architect. Post approval final sample board (1 set) to be submitted by the Contractor to Client / Architect.</t>
  </si>
  <si>
    <t>The Contractor / supplier shall arrange material and / or Equipment / Works factory inspection / visit of the Employer / Architect / Consultant(s) before delivering the material and / or Equipment at Site.
All expenses related to such visits inclusive of local travel, airfare, transportation, accommodation, food etc. shall be borne by the Contractor.</t>
  </si>
  <si>
    <t>Nos</t>
  </si>
  <si>
    <t>Fire Barrier System for above fire curtains</t>
  </si>
  <si>
    <t>Size (Width)</t>
  </si>
  <si>
    <t>Size (Height)</t>
  </si>
  <si>
    <t>Fire curtain (Basement 1)</t>
  </si>
  <si>
    <t>Fire curtain (Ground Floor)</t>
  </si>
  <si>
    <t>Fire Barrier (Basement 1)</t>
  </si>
  <si>
    <t>Fire Barrier (Ground Floor)</t>
  </si>
  <si>
    <t>Same as item no 1.1 but vertical support less system.</t>
  </si>
  <si>
    <t>Specification Proposed by Bidders (if deviation from the original specifications)</t>
  </si>
  <si>
    <t xml:space="preserve">Supply and Installation of automatic fire curtains manufactured in accordance with latest norms BS 8524-1:2013 &amp; BS EN 1634-1:2014+A1:2018. Rated for 120 minutes integrity at 1000 degrees centigrade. The fire curtain assembly briefly comprised a galvanised mild steel headbox containing a steel tube curtain roller mechanism, referenced ‘Motor type 80G’, galvanised mild steel guide rails and a micronized aluminium coated stainless steel reinforced glass cloth curtain fabric weight 690 g/m2 and sewn with polymer coated stainless steel thread and conforms to BS476-6:1989 + A1:2009 &amp; BS476-7:1997 (colour –Grey) . The motor is a patented 24v DC gravity fail safe tubular motor and is controlled through a panel which includes a battery back-up and a warning siren. The control panel requires a 230/240V UPS AC supply @ 50Hz. In the event of a complete power failure, the curtain will descend under gravity but will retract when power is restored (Gravity Fail safe). An emergency retract switch will be sited each side of the curtain to override the programme. The fire curtain system is delivered complete and ready to install, with the head box containing the barrel (single / double barrel - both must be considered based on the size), motor, vertical rail, curtain and bearings assembled and sealed. Overlap to be considered. Other parts to be assembled on site. All controls are set from the panel provided.
All parts will be presented in a powder coated finish to the client’s specification.
A certificate of compliance will be issued following commissioning. The Test Report of complete system should not be more than 5 years old and Vendor/Supplier should duly submit current dated authorization letter from the manufacturer or principal that he is representing. The Fire curtain must be compliant to BS 8524-1, BS EN 1634-1.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</si>
</sst>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000_ ;_ * \-#,##0.000_ ;_ * &quot;-&quot;??_ ;_ @_ "/>
  </numFmts>
  <fonts count="9"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Arial"/>
      <family val="2"/>
    </font>
    <font>
      <b/>
      <sz val="11"/>
      <name val="Arial"/>
      <family val="2"/>
    </font>
    <font>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1" fillId="0" borderId="0"/>
    <xf numFmtId="0" fontId="1" fillId="0" borderId="0"/>
    <xf numFmtId="43" fontId="2" fillId="0" borderId="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cellStyleXfs>
  <cellXfs count="66">
    <xf numFmtId="0" fontId="0" fillId="0" borderId="0" xfId="0"/>
    <xf numFmtId="0" fontId="0" fillId="0" borderId="1" xfId="0" applyBorder="1"/>
    <xf numFmtId="0" fontId="0" fillId="0" borderId="1" xfId="0" applyBorder="1" applyAlignment="1">
      <alignment horizontal="center" vertical="center"/>
    </xf>
    <xf numFmtId="43" fontId="0" fillId="0" borderId="1" xfId="0" applyNumberFormat="1" applyBorder="1" applyAlignment="1">
      <alignment horizontal="center" vertical="center"/>
    </xf>
    <xf numFmtId="0" fontId="3" fillId="3" borderId="1" xfId="0" applyFont="1" applyFill="1" applyBorder="1" applyAlignment="1">
      <alignment horizontal="center"/>
    </xf>
    <xf numFmtId="0" fontId="3" fillId="0" borderId="0" xfId="0" applyFont="1" applyAlignment="1">
      <alignment horizontal="center"/>
    </xf>
    <xf numFmtId="0" fontId="3" fillId="0" borderId="0" xfId="0" applyFont="1"/>
    <xf numFmtId="0" fontId="3" fillId="4" borderId="1" xfId="0" applyFont="1" applyFill="1" applyBorder="1"/>
    <xf numFmtId="43" fontId="3" fillId="4" borderId="1" xfId="0" applyNumberFormat="1" applyFont="1" applyFill="1" applyBorder="1"/>
    <xf numFmtId="0" fontId="0" fillId="0" borderId="1" xfId="0" applyBorder="1" applyAlignment="1">
      <alignment horizontal="left" vertical="center"/>
    </xf>
    <xf numFmtId="0" fontId="5" fillId="0" borderId="0" xfId="0" applyFont="1"/>
    <xf numFmtId="0" fontId="4" fillId="4"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center" vertical="center" wrapText="1"/>
    </xf>
    <xf numFmtId="0" fontId="5" fillId="2" borderId="1" xfId="0" applyFont="1" applyFill="1" applyBorder="1" applyAlignment="1">
      <alignment horizontal="justify" vertical="justify" wrapText="1"/>
    </xf>
    <xf numFmtId="0" fontId="5" fillId="2" borderId="1" xfId="0" applyFont="1" applyFill="1" applyBorder="1" applyAlignment="1">
      <alignment horizontal="center" wrapText="1"/>
    </xf>
    <xf numFmtId="0" fontId="5" fillId="0" borderId="1" xfId="0" applyFont="1" applyBorder="1" applyAlignment="1">
      <alignment vertical="center"/>
    </xf>
    <xf numFmtId="43" fontId="5" fillId="2" borderId="1" xfId="3" applyFont="1" applyFill="1" applyBorder="1" applyAlignment="1">
      <alignment horizontal="justify" vertical="justify" wrapText="1"/>
    </xf>
    <xf numFmtId="0" fontId="5" fillId="2" borderId="1" xfId="0" applyFont="1" applyFill="1" applyBorder="1" applyAlignment="1">
      <alignment horizontal="center" vertical="justify" wrapText="1"/>
    </xf>
    <xf numFmtId="0" fontId="5" fillId="5" borderId="1" xfId="0" applyFont="1" applyFill="1" applyBorder="1"/>
    <xf numFmtId="0" fontId="4" fillId="5" borderId="1" xfId="0" applyFont="1" applyFill="1" applyBorder="1" applyAlignment="1">
      <alignment horizontal="center" vertical="center"/>
    </xf>
    <xf numFmtId="43" fontId="5" fillId="5" borderId="1" xfId="3" applyFont="1" applyFill="1" applyBorder="1"/>
    <xf numFmtId="0" fontId="5" fillId="0" borderId="0" xfId="0" applyFont="1" applyAlignment="1">
      <alignment vertical="top"/>
    </xf>
    <xf numFmtId="0" fontId="5" fillId="0" borderId="0" xfId="0" applyFont="1" applyAlignment="1">
      <alignment horizontal="center" vertical="top"/>
    </xf>
    <xf numFmtId="0" fontId="5" fillId="0" borderId="0" xfId="0" applyFont="1" applyAlignment="1">
      <alignment vertical="top" wrapText="1"/>
    </xf>
    <xf numFmtId="0" fontId="6" fillId="0" borderId="0" xfId="0" applyFont="1" applyAlignment="1">
      <alignment horizontal="center" vertical="top"/>
    </xf>
    <xf numFmtId="0" fontId="6" fillId="0" borderId="0" xfId="0" applyFont="1" applyAlignment="1">
      <alignment vertical="top" wrapText="1"/>
    </xf>
    <xf numFmtId="0" fontId="6" fillId="0" borderId="0" xfId="0" applyFont="1" applyAlignment="1">
      <alignment vertical="top"/>
    </xf>
    <xf numFmtId="0" fontId="5" fillId="0" borderId="0" xfId="0" applyFont="1" applyAlignment="1">
      <alignment wrapText="1"/>
    </xf>
    <xf numFmtId="0" fontId="5" fillId="6" borderId="0" xfId="0" applyFont="1" applyFill="1" applyAlignment="1">
      <alignment vertical="top"/>
    </xf>
    <xf numFmtId="0" fontId="4" fillId="6" borderId="0" xfId="0" applyFont="1" applyFill="1" applyAlignment="1">
      <alignment horizontal="justify" vertical="top" wrapText="1"/>
    </xf>
    <xf numFmtId="0" fontId="4" fillId="2" borderId="1" xfId="0" applyFont="1" applyFill="1" applyBorder="1" applyAlignment="1">
      <alignment horizontal="justify" vertical="center" wrapText="1"/>
    </xf>
    <xf numFmtId="43" fontId="5" fillId="2" borderId="1" xfId="3" applyFont="1" applyFill="1" applyBorder="1" applyAlignment="1">
      <alignment horizontal="justify" wrapText="1"/>
    </xf>
    <xf numFmtId="43" fontId="5" fillId="5" borderId="1" xfId="3" applyFont="1" applyFill="1" applyBorder="1" applyAlignment="1"/>
    <xf numFmtId="43" fontId="5" fillId="0" borderId="1" xfId="0" applyNumberFormat="1" applyFont="1" applyBorder="1" applyAlignment="1">
      <alignment horizontal="left"/>
    </xf>
    <xf numFmtId="0" fontId="6" fillId="0" borderId="1" xfId="4" applyFont="1" applyBorder="1" applyAlignment="1" applyProtection="1">
      <alignment horizontal="center" vertical="top"/>
      <protection hidden="1"/>
    </xf>
    <xf numFmtId="0" fontId="7" fillId="0" borderId="1" xfId="4" applyFont="1" applyBorder="1" applyAlignment="1" applyProtection="1">
      <alignment horizontal="center" vertical="top"/>
      <protection hidden="1"/>
    </xf>
    <xf numFmtId="0" fontId="1" fillId="0" borderId="0" xfId="2"/>
    <xf numFmtId="0" fontId="6" fillId="2" borderId="1" xfId="5" applyFont="1" applyFill="1" applyBorder="1" applyAlignment="1" applyProtection="1">
      <alignment horizontal="justify" vertical="top"/>
      <protection hidden="1"/>
    </xf>
    <xf numFmtId="0" fontId="6" fillId="2" borderId="1" xfId="5" applyFont="1" applyFill="1" applyBorder="1" applyAlignment="1" applyProtection="1">
      <alignment horizontal="center" vertical="top"/>
      <protection hidden="1"/>
    </xf>
    <xf numFmtId="0" fontId="6" fillId="0" borderId="1" xfId="5" applyFont="1" applyBorder="1" applyAlignment="1" applyProtection="1">
      <alignment horizontal="justify" vertical="top"/>
      <protection hidden="1"/>
    </xf>
    <xf numFmtId="0" fontId="6" fillId="0" borderId="1" xfId="5" applyFont="1" applyBorder="1" applyAlignment="1" applyProtection="1">
      <alignment horizontal="center" vertical="top" wrapText="1"/>
      <protection hidden="1"/>
    </xf>
    <xf numFmtId="0" fontId="6" fillId="0" borderId="1" xfId="6" applyFont="1" applyBorder="1" applyAlignment="1">
      <alignment horizontal="justify" vertical="top"/>
    </xf>
    <xf numFmtId="0" fontId="6" fillId="0" borderId="1" xfId="6" applyFont="1" applyBorder="1" applyAlignment="1">
      <alignment vertical="top" wrapText="1"/>
    </xf>
    <xf numFmtId="49" fontId="6" fillId="0" borderId="1" xfId="7" applyNumberFormat="1" applyFont="1" applyBorder="1" applyAlignment="1">
      <alignment horizontal="justify" vertical="top" wrapText="1"/>
    </xf>
    <xf numFmtId="0" fontId="4" fillId="2" borderId="1" xfId="0" applyFont="1" applyFill="1" applyBorder="1" applyAlignment="1">
      <alignment horizontal="justify" vertical="justify" wrapText="1"/>
    </xf>
    <xf numFmtId="0" fontId="4" fillId="4" borderId="1"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justify" wrapText="1"/>
    </xf>
    <xf numFmtId="0" fontId="5" fillId="2" borderId="1" xfId="0" applyFont="1" applyFill="1" applyBorder="1" applyAlignment="1">
      <alignment horizontal="right" vertical="justify" wrapText="1"/>
    </xf>
    <xf numFmtId="43" fontId="8" fillId="0" borderId="1" xfId="3" applyFont="1" applyBorder="1" applyAlignment="1">
      <alignment horizontal="right" vertical="center"/>
    </xf>
    <xf numFmtId="164" fontId="6" fillId="0" borderId="1" xfId="3" applyNumberFormat="1" applyFont="1" applyBorder="1" applyAlignment="1">
      <alignment horizontal="right" vertical="center"/>
    </xf>
    <xf numFmtId="164" fontId="8" fillId="0" borderId="1" xfId="3" applyNumberFormat="1" applyFont="1" applyBorder="1" applyAlignment="1">
      <alignment horizontal="right" vertical="center"/>
    </xf>
    <xf numFmtId="0" fontId="5" fillId="0" borderId="1" xfId="0" applyFont="1" applyBorder="1" applyAlignment="1">
      <alignment horizontal="center"/>
    </xf>
    <xf numFmtId="43" fontId="5" fillId="0" borderId="1" xfId="0" applyNumberFormat="1" applyFont="1" applyBorder="1" applyAlignment="1">
      <alignment horizontal="center"/>
    </xf>
    <xf numFmtId="43" fontId="8" fillId="0" borderId="1" xfId="3" applyFont="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xf>
    <xf numFmtId="0" fontId="5" fillId="0" borderId="0" xfId="0" applyFont="1" applyAlignment="1">
      <alignment horizontal="center"/>
    </xf>
    <xf numFmtId="43" fontId="8" fillId="0" borderId="1" xfId="3" applyFont="1" applyFill="1" applyBorder="1" applyAlignment="1">
      <alignment horizontal="left" vertical="center" wrapText="1"/>
    </xf>
    <xf numFmtId="43" fontId="8" fillId="0" borderId="1" xfId="3" applyFont="1" applyFill="1" applyBorder="1" applyAlignment="1">
      <alignment vertical="center"/>
    </xf>
    <xf numFmtId="0" fontId="4" fillId="0" borderId="0" xfId="0" applyFont="1" applyAlignment="1">
      <alignment horizontal="center" vertical="justify" wrapText="1"/>
    </xf>
    <xf numFmtId="49" fontId="6" fillId="0" borderId="1" xfId="7" applyNumberFormat="1" applyFont="1" applyBorder="1" applyAlignment="1">
      <alignment horizontal="center" vertical="top" wrapText="1"/>
    </xf>
    <xf numFmtId="0" fontId="1" fillId="0" borderId="0" xfId="2" applyAlignment="1">
      <alignment horizontal="center"/>
    </xf>
    <xf numFmtId="0" fontId="3" fillId="5" borderId="1" xfId="0" applyFont="1" applyFill="1" applyBorder="1" applyAlignment="1">
      <alignment horizontal="center"/>
    </xf>
    <xf numFmtId="0" fontId="4" fillId="0" borderId="0" xfId="0" applyFont="1" applyAlignment="1">
      <alignment horizontal="center" vertical="justify" wrapText="1"/>
    </xf>
  </cellXfs>
  <cellStyles count="8">
    <cellStyle name="Comma" xfId="3" builtinId="3"/>
    <cellStyle name="Normal" xfId="0" builtinId="0"/>
    <cellStyle name="Normal 10 3" xfId="2" xr:uid="{00000000-0005-0000-0000-000002000000}"/>
    <cellStyle name="Normal 112 2" xfId="4" xr:uid="{932EE0DD-D805-4D4C-B4E8-E2CE1052F9DC}"/>
    <cellStyle name="Normal 13 2" xfId="6" xr:uid="{54CE60D2-0C9F-4C46-8D6D-CDC819F0E7D2}"/>
    <cellStyle name="Normal 2" xfId="1" xr:uid="{00000000-0005-0000-0000-000003000000}"/>
    <cellStyle name="Normal 2 1" xfId="5" xr:uid="{B8ED7A05-24D7-4004-9CC1-F42CC669D401}"/>
    <cellStyle name="Normal 2 2 3 2 2 11" xfId="7" xr:uid="{3E885F33-A8F6-4E88-AF74-D3760B5CE030}"/>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B8" sqref="B8"/>
    </sheetView>
  </sheetViews>
  <sheetFormatPr defaultRowHeight="14.4" x14ac:dyDescent="0.3"/>
  <cols>
    <col min="2" max="2" width="39.5546875" customWidth="1"/>
    <col min="3" max="3" width="20.21875" customWidth="1"/>
  </cols>
  <sheetData>
    <row r="1" spans="1:3" x14ac:dyDescent="0.3">
      <c r="A1" s="64" t="s">
        <v>9</v>
      </c>
      <c r="B1" s="64"/>
      <c r="C1" s="64"/>
    </row>
    <row r="2" spans="1:3" s="5" customFormat="1" x14ac:dyDescent="0.3">
      <c r="A2" s="4" t="s">
        <v>10</v>
      </c>
      <c r="B2" s="4" t="s">
        <v>11</v>
      </c>
      <c r="C2" s="4" t="s">
        <v>12</v>
      </c>
    </row>
    <row r="3" spans="1:3" x14ac:dyDescent="0.3">
      <c r="A3" s="2">
        <v>1</v>
      </c>
      <c r="B3" s="9" t="str">
        <f>BOQ!B4</f>
        <v>Automatic Fire Curtain</v>
      </c>
      <c r="C3" s="3">
        <f>BOQ!I34</f>
        <v>18331876</v>
      </c>
    </row>
    <row r="4" spans="1:3" s="6" customFormat="1" x14ac:dyDescent="0.3">
      <c r="A4" s="7"/>
      <c r="B4" s="7" t="s">
        <v>15</v>
      </c>
      <c r="C4" s="8">
        <f>SUM(C3)</f>
        <v>18331876</v>
      </c>
    </row>
    <row r="5" spans="1:3" x14ac:dyDescent="0.3">
      <c r="A5" s="1"/>
      <c r="B5" s="1" t="s">
        <v>16</v>
      </c>
      <c r="C5" s="1"/>
    </row>
    <row r="6" spans="1:3" s="6" customFormat="1" x14ac:dyDescent="0.3">
      <c r="A6" s="7"/>
      <c r="B6" s="7" t="s">
        <v>17</v>
      </c>
      <c r="C6" s="8">
        <f>C4+C5</f>
        <v>18331876</v>
      </c>
    </row>
  </sheetData>
  <mergeCells count="1">
    <mergeCell ref="A1:C1"/>
  </mergeCells>
  <pageMargins left="0.70866141732283472" right="0.70866141732283472" top="0.74803149606299213" bottom="0.74803149606299213" header="0.31496062992125984" footer="0.31496062992125984"/>
  <pageSetup paperSize="9" orientation="portrait"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tabSelected="1" view="pageBreakPreview" topLeftCell="A7" zoomScale="85" zoomScaleNormal="85" zoomScaleSheetLayoutView="85" workbookViewId="0">
      <selection activeCell="D5" sqref="D5"/>
    </sheetView>
  </sheetViews>
  <sheetFormatPr defaultRowHeight="13.8" x14ac:dyDescent="0.25"/>
  <cols>
    <col min="1" max="1" width="8.5546875" style="10" customWidth="1"/>
    <col min="2" max="2" width="79" style="10" customWidth="1"/>
    <col min="3" max="4" width="13" style="10" customWidth="1"/>
    <col min="5" max="5" width="8" style="10" customWidth="1"/>
    <col min="6" max="6" width="7.44140625" style="58" bestFit="1" customWidth="1"/>
    <col min="7" max="7" width="38.5546875" style="10" customWidth="1"/>
    <col min="8" max="8" width="10.44140625" style="10" customWidth="1"/>
    <col min="9" max="9" width="16.21875" style="10" bestFit="1" customWidth="1"/>
    <col min="10" max="10" width="14.44140625" style="10" bestFit="1" customWidth="1"/>
    <col min="11" max="16384" width="8.88671875" style="10"/>
  </cols>
  <sheetData>
    <row r="1" spans="1:10" ht="14.4" customHeight="1" x14ac:dyDescent="0.25">
      <c r="A1" s="65" t="s">
        <v>8</v>
      </c>
      <c r="B1" s="65"/>
      <c r="C1" s="65"/>
      <c r="D1" s="65"/>
      <c r="E1" s="65"/>
      <c r="F1" s="65"/>
      <c r="G1" s="65"/>
      <c r="H1" s="65"/>
      <c r="I1" s="65"/>
      <c r="J1" s="65"/>
    </row>
    <row r="2" spans="1:10" ht="14.4" customHeight="1" x14ac:dyDescent="0.25">
      <c r="A2" s="61"/>
      <c r="B2" s="61"/>
      <c r="C2" s="61"/>
      <c r="D2" s="61"/>
      <c r="E2" s="61"/>
      <c r="F2" s="61"/>
      <c r="G2" s="61"/>
      <c r="H2" s="61"/>
      <c r="I2" s="61"/>
      <c r="J2" s="61"/>
    </row>
    <row r="3" spans="1:10" ht="41.4" x14ac:dyDescent="0.25">
      <c r="A3" s="11" t="s">
        <v>0</v>
      </c>
      <c r="B3" s="46" t="s">
        <v>1</v>
      </c>
      <c r="C3" s="11" t="s">
        <v>77</v>
      </c>
      <c r="D3" s="11" t="s">
        <v>78</v>
      </c>
      <c r="E3" s="11" t="s">
        <v>14</v>
      </c>
      <c r="F3" s="11" t="s">
        <v>2</v>
      </c>
      <c r="G3" s="11" t="s">
        <v>84</v>
      </c>
      <c r="H3" s="11" t="s">
        <v>5</v>
      </c>
      <c r="I3" s="11" t="s">
        <v>3</v>
      </c>
      <c r="J3" s="11" t="s">
        <v>6</v>
      </c>
    </row>
    <row r="4" spans="1:10" ht="14.4" customHeight="1" x14ac:dyDescent="0.25">
      <c r="A4" s="13">
        <v>1</v>
      </c>
      <c r="B4" s="47" t="s">
        <v>4</v>
      </c>
      <c r="C4" s="47"/>
      <c r="D4" s="47"/>
      <c r="E4" s="31"/>
      <c r="F4" s="53"/>
      <c r="G4" s="12"/>
      <c r="H4" s="12"/>
      <c r="I4" s="12"/>
      <c r="J4" s="12"/>
    </row>
    <row r="5" spans="1:10" ht="326.39999999999998" customHeight="1" x14ac:dyDescent="0.25">
      <c r="A5" s="13">
        <v>1.1000000000000001</v>
      </c>
      <c r="B5" s="48" t="s">
        <v>85</v>
      </c>
      <c r="C5" s="48"/>
      <c r="D5" s="48"/>
      <c r="E5" s="15"/>
      <c r="F5" s="54"/>
      <c r="G5" s="34"/>
      <c r="H5" s="16"/>
      <c r="I5" s="32">
        <f>H5*F5</f>
        <v>0</v>
      </c>
      <c r="J5" s="17"/>
    </row>
    <row r="6" spans="1:10" x14ac:dyDescent="0.25">
      <c r="A6" s="13"/>
      <c r="B6" s="59" t="s">
        <v>79</v>
      </c>
      <c r="C6" s="50">
        <v>6931</v>
      </c>
      <c r="D6" s="50">
        <v>3650</v>
      </c>
      <c r="E6" s="15" t="s">
        <v>75</v>
      </c>
      <c r="F6" s="54">
        <v>1</v>
      </c>
      <c r="G6" s="34"/>
      <c r="H6" s="16">
        <f>235000*2</f>
        <v>470000</v>
      </c>
      <c r="I6" s="32">
        <f t="shared" ref="I6:I31" si="0">H6*F6</f>
        <v>470000</v>
      </c>
      <c r="J6" s="17"/>
    </row>
    <row r="7" spans="1:10" x14ac:dyDescent="0.25">
      <c r="A7" s="13"/>
      <c r="B7" s="14"/>
      <c r="C7" s="50">
        <v>7027</v>
      </c>
      <c r="D7" s="50">
        <v>3650</v>
      </c>
      <c r="E7" s="15" t="s">
        <v>75</v>
      </c>
      <c r="F7" s="54">
        <v>1</v>
      </c>
      <c r="G7" s="34"/>
      <c r="H7" s="16">
        <f>235000*2</f>
        <v>470000</v>
      </c>
      <c r="I7" s="32">
        <f t="shared" si="0"/>
        <v>470000</v>
      </c>
      <c r="J7" s="17"/>
    </row>
    <row r="8" spans="1:10" x14ac:dyDescent="0.25">
      <c r="A8" s="13"/>
      <c r="B8" s="14"/>
      <c r="C8" s="50">
        <v>7023</v>
      </c>
      <c r="D8" s="50">
        <v>3650</v>
      </c>
      <c r="E8" s="15" t="s">
        <v>75</v>
      </c>
      <c r="F8" s="54">
        <v>1</v>
      </c>
      <c r="G8" s="34"/>
      <c r="H8" s="16">
        <f>235000*2</f>
        <v>470000</v>
      </c>
      <c r="I8" s="32">
        <f t="shared" si="0"/>
        <v>470000</v>
      </c>
      <c r="J8" s="17"/>
    </row>
    <row r="9" spans="1:10" x14ac:dyDescent="0.25">
      <c r="A9" s="13"/>
      <c r="B9" s="14"/>
      <c r="C9" s="50">
        <v>7972</v>
      </c>
      <c r="D9" s="50">
        <v>3650</v>
      </c>
      <c r="E9" s="15" t="s">
        <v>75</v>
      </c>
      <c r="F9" s="54">
        <v>1</v>
      </c>
      <c r="G9" s="34"/>
      <c r="H9" s="16">
        <v>520000</v>
      </c>
      <c r="I9" s="32">
        <f t="shared" si="0"/>
        <v>520000</v>
      </c>
      <c r="J9" s="17"/>
    </row>
    <row r="10" spans="1:10" x14ac:dyDescent="0.25">
      <c r="A10" s="13"/>
      <c r="B10" s="14"/>
      <c r="C10" s="50">
        <v>8600</v>
      </c>
      <c r="D10" s="50">
        <v>3650</v>
      </c>
      <c r="E10" s="15" t="s">
        <v>75</v>
      </c>
      <c r="F10" s="54">
        <v>1</v>
      </c>
      <c r="G10" s="34"/>
      <c r="H10" s="16">
        <v>570000</v>
      </c>
      <c r="I10" s="32">
        <f t="shared" si="0"/>
        <v>570000</v>
      </c>
      <c r="J10" s="17"/>
    </row>
    <row r="11" spans="1:10" x14ac:dyDescent="0.25">
      <c r="A11" s="13"/>
      <c r="B11" s="14"/>
      <c r="C11" s="50">
        <v>4700</v>
      </c>
      <c r="D11" s="50">
        <v>3650</v>
      </c>
      <c r="E11" s="15" t="s">
        <v>75</v>
      </c>
      <c r="F11" s="54">
        <v>1</v>
      </c>
      <c r="G11" s="34"/>
      <c r="H11" s="16">
        <v>285000</v>
      </c>
      <c r="I11" s="32">
        <f t="shared" si="0"/>
        <v>285000</v>
      </c>
      <c r="J11" s="17"/>
    </row>
    <row r="12" spans="1:10" x14ac:dyDescent="0.25">
      <c r="A12" s="13"/>
      <c r="B12" s="14"/>
      <c r="C12" s="50">
        <v>6000</v>
      </c>
      <c r="D12" s="50">
        <v>3650</v>
      </c>
      <c r="E12" s="15" t="s">
        <v>75</v>
      </c>
      <c r="F12" s="54">
        <v>1</v>
      </c>
      <c r="G12" s="34"/>
      <c r="H12" s="16">
        <v>360000</v>
      </c>
      <c r="I12" s="32">
        <f t="shared" si="0"/>
        <v>360000</v>
      </c>
      <c r="J12" s="17"/>
    </row>
    <row r="13" spans="1:10" x14ac:dyDescent="0.25">
      <c r="A13" s="13"/>
      <c r="B13" s="14"/>
      <c r="C13" s="50">
        <v>6165</v>
      </c>
      <c r="D13" s="50">
        <v>3650</v>
      </c>
      <c r="E13" s="15" t="s">
        <v>75</v>
      </c>
      <c r="F13" s="54">
        <v>1</v>
      </c>
      <c r="G13" s="34"/>
      <c r="H13" s="16">
        <v>420000</v>
      </c>
      <c r="I13" s="32">
        <f t="shared" si="0"/>
        <v>420000</v>
      </c>
      <c r="J13" s="17"/>
    </row>
    <row r="14" spans="1:10" x14ac:dyDescent="0.25">
      <c r="A14" s="13"/>
      <c r="B14" s="14"/>
      <c r="C14" s="50">
        <v>8600</v>
      </c>
      <c r="D14" s="50">
        <v>4000</v>
      </c>
      <c r="E14" s="15" t="s">
        <v>75</v>
      </c>
      <c r="F14" s="55">
        <v>2</v>
      </c>
      <c r="G14" s="34"/>
      <c r="H14" s="16">
        <v>570000</v>
      </c>
      <c r="I14" s="32">
        <f t="shared" si="0"/>
        <v>1140000</v>
      </c>
      <c r="J14" s="17"/>
    </row>
    <row r="15" spans="1:10" x14ac:dyDescent="0.25">
      <c r="A15" s="13"/>
      <c r="B15" s="14"/>
      <c r="C15" s="50">
        <v>24285</v>
      </c>
      <c r="D15" s="50">
        <v>6800</v>
      </c>
      <c r="E15" s="15" t="s">
        <v>75</v>
      </c>
      <c r="F15" s="55">
        <v>2</v>
      </c>
      <c r="G15" s="34"/>
      <c r="H15" s="16">
        <v>2581250</v>
      </c>
      <c r="I15" s="32">
        <f t="shared" si="0"/>
        <v>5162500</v>
      </c>
      <c r="J15" s="17"/>
    </row>
    <row r="16" spans="1:10" x14ac:dyDescent="0.25">
      <c r="A16" s="13"/>
      <c r="B16" s="60" t="s">
        <v>80</v>
      </c>
      <c r="C16" s="50">
        <v>38400</v>
      </c>
      <c r="D16" s="50">
        <v>7000</v>
      </c>
      <c r="E16" s="15" t="s">
        <v>75</v>
      </c>
      <c r="F16" s="54">
        <v>1</v>
      </c>
      <c r="G16" s="34"/>
      <c r="H16" s="16">
        <v>4182500</v>
      </c>
      <c r="I16" s="32">
        <f t="shared" si="0"/>
        <v>4182500</v>
      </c>
      <c r="J16" s="17"/>
    </row>
    <row r="17" spans="1:10" x14ac:dyDescent="0.25">
      <c r="A17" s="13"/>
      <c r="B17" s="14"/>
      <c r="C17" s="12"/>
      <c r="D17" s="12"/>
      <c r="E17" s="12"/>
      <c r="F17" s="53"/>
      <c r="G17" s="34"/>
      <c r="H17" s="16"/>
      <c r="I17" s="32">
        <f t="shared" si="0"/>
        <v>0</v>
      </c>
      <c r="J17" s="17"/>
    </row>
    <row r="18" spans="1:10" x14ac:dyDescent="0.25">
      <c r="A18" s="13"/>
      <c r="B18" s="14"/>
      <c r="C18" s="50"/>
      <c r="D18" s="50"/>
      <c r="E18" s="15"/>
      <c r="F18" s="54"/>
      <c r="G18" s="34"/>
      <c r="H18" s="16"/>
      <c r="I18" s="32">
        <f t="shared" si="0"/>
        <v>0</v>
      </c>
      <c r="J18" s="17"/>
    </row>
    <row r="19" spans="1:10" x14ac:dyDescent="0.25">
      <c r="A19" s="13">
        <v>1.2</v>
      </c>
      <c r="B19" s="45" t="s">
        <v>76</v>
      </c>
      <c r="E19" s="14"/>
      <c r="F19" s="54"/>
      <c r="G19" s="34"/>
      <c r="H19" s="16"/>
      <c r="I19" s="32">
        <f t="shared" si="0"/>
        <v>0</v>
      </c>
      <c r="J19" s="17"/>
    </row>
    <row r="20" spans="1:10" x14ac:dyDescent="0.25">
      <c r="A20" s="13"/>
      <c r="B20" s="59" t="s">
        <v>81</v>
      </c>
      <c r="C20" s="51">
        <v>6.931</v>
      </c>
      <c r="D20" s="52">
        <v>2</v>
      </c>
      <c r="E20" s="15" t="s">
        <v>13</v>
      </c>
      <c r="F20" s="54">
        <f>C20*D20</f>
        <v>13.862</v>
      </c>
      <c r="G20" s="34"/>
      <c r="H20" s="16">
        <v>13500</v>
      </c>
      <c r="I20" s="32">
        <f t="shared" si="0"/>
        <v>187137</v>
      </c>
      <c r="J20" s="17"/>
    </row>
    <row r="21" spans="1:10" x14ac:dyDescent="0.25">
      <c r="A21" s="13"/>
      <c r="B21" s="14"/>
      <c r="C21" s="51">
        <v>7.0270000000000001</v>
      </c>
      <c r="D21" s="52">
        <v>2</v>
      </c>
      <c r="E21" s="15" t="s">
        <v>13</v>
      </c>
      <c r="F21" s="54">
        <f t="shared" ref="F21:F30" si="1">C21*D21</f>
        <v>14.054</v>
      </c>
      <c r="G21" s="34"/>
      <c r="H21" s="16">
        <v>13500</v>
      </c>
      <c r="I21" s="32">
        <f t="shared" si="0"/>
        <v>189729</v>
      </c>
      <c r="J21" s="17"/>
    </row>
    <row r="22" spans="1:10" x14ac:dyDescent="0.25">
      <c r="A22" s="13"/>
      <c r="B22" s="14"/>
      <c r="C22" s="51">
        <v>7.0229999999999997</v>
      </c>
      <c r="D22" s="52">
        <v>2</v>
      </c>
      <c r="E22" s="15" t="s">
        <v>13</v>
      </c>
      <c r="F22" s="54">
        <f t="shared" si="1"/>
        <v>14.045999999999999</v>
      </c>
      <c r="G22" s="34"/>
      <c r="H22" s="16">
        <v>13500</v>
      </c>
      <c r="I22" s="32">
        <f t="shared" si="0"/>
        <v>189621</v>
      </c>
      <c r="J22" s="17"/>
    </row>
    <row r="23" spans="1:10" x14ac:dyDescent="0.25">
      <c r="A23" s="13"/>
      <c r="B23" s="14"/>
      <c r="C23" s="51">
        <v>7.9720000000000004</v>
      </c>
      <c r="D23" s="52">
        <v>2</v>
      </c>
      <c r="E23" s="15" t="s">
        <v>13</v>
      </c>
      <c r="F23" s="54">
        <f t="shared" si="1"/>
        <v>15.944000000000001</v>
      </c>
      <c r="G23" s="34"/>
      <c r="H23" s="16">
        <v>13500</v>
      </c>
      <c r="I23" s="32">
        <f t="shared" si="0"/>
        <v>215244</v>
      </c>
      <c r="J23" s="17"/>
    </row>
    <row r="24" spans="1:10" x14ac:dyDescent="0.25">
      <c r="A24" s="13"/>
      <c r="B24" s="14"/>
      <c r="C24" s="51">
        <v>8.6</v>
      </c>
      <c r="D24" s="52">
        <v>2</v>
      </c>
      <c r="E24" s="15" t="s">
        <v>13</v>
      </c>
      <c r="F24" s="54">
        <f t="shared" si="1"/>
        <v>17.2</v>
      </c>
      <c r="G24" s="34"/>
      <c r="H24" s="16">
        <v>13500</v>
      </c>
      <c r="I24" s="32">
        <f t="shared" si="0"/>
        <v>232200</v>
      </c>
      <c r="J24" s="17"/>
    </row>
    <row r="25" spans="1:10" x14ac:dyDescent="0.25">
      <c r="A25" s="13"/>
      <c r="B25" s="14"/>
      <c r="C25" s="51">
        <v>4.7</v>
      </c>
      <c r="D25" s="52">
        <v>2</v>
      </c>
      <c r="E25" s="15" t="s">
        <v>13</v>
      </c>
      <c r="F25" s="54">
        <f t="shared" si="1"/>
        <v>9.4</v>
      </c>
      <c r="G25" s="34"/>
      <c r="H25" s="16">
        <v>13500</v>
      </c>
      <c r="I25" s="32">
        <f t="shared" si="0"/>
        <v>126900</v>
      </c>
      <c r="J25" s="17"/>
    </row>
    <row r="26" spans="1:10" x14ac:dyDescent="0.25">
      <c r="A26" s="13"/>
      <c r="B26" s="14"/>
      <c r="C26" s="51">
        <v>6</v>
      </c>
      <c r="D26" s="52">
        <v>2</v>
      </c>
      <c r="E26" s="15" t="s">
        <v>13</v>
      </c>
      <c r="F26" s="54">
        <f t="shared" si="1"/>
        <v>12</v>
      </c>
      <c r="G26" s="34"/>
      <c r="H26" s="16">
        <v>13500</v>
      </c>
      <c r="I26" s="32">
        <f t="shared" si="0"/>
        <v>162000</v>
      </c>
      <c r="J26" s="17"/>
    </row>
    <row r="27" spans="1:10" x14ac:dyDescent="0.25">
      <c r="A27" s="13"/>
      <c r="B27" s="14"/>
      <c r="C27" s="51">
        <f>6.165</f>
        <v>6.165</v>
      </c>
      <c r="D27" s="52">
        <v>2</v>
      </c>
      <c r="E27" s="15" t="s">
        <v>13</v>
      </c>
      <c r="F27" s="54">
        <f t="shared" si="1"/>
        <v>12.33</v>
      </c>
      <c r="G27" s="34"/>
      <c r="H27" s="16">
        <v>13500</v>
      </c>
      <c r="I27" s="32">
        <f t="shared" si="0"/>
        <v>166455</v>
      </c>
      <c r="J27" s="17"/>
    </row>
    <row r="28" spans="1:10" x14ac:dyDescent="0.25">
      <c r="A28" s="13"/>
      <c r="B28" s="49"/>
      <c r="C28" s="51">
        <f>2*8.6</f>
        <v>17.2</v>
      </c>
      <c r="D28" s="52">
        <v>2</v>
      </c>
      <c r="E28" s="15" t="s">
        <v>13</v>
      </c>
      <c r="F28" s="54">
        <f t="shared" si="1"/>
        <v>34.4</v>
      </c>
      <c r="G28" s="34"/>
      <c r="H28" s="16">
        <v>13500</v>
      </c>
      <c r="I28" s="32">
        <f t="shared" si="0"/>
        <v>464400</v>
      </c>
      <c r="J28" s="17"/>
    </row>
    <row r="29" spans="1:10" x14ac:dyDescent="0.25">
      <c r="A29" s="13"/>
      <c r="B29" s="49"/>
      <c r="C29" s="51">
        <f>2*24.285</f>
        <v>48.57</v>
      </c>
      <c r="D29" s="52">
        <v>2</v>
      </c>
      <c r="E29" s="15" t="s">
        <v>13</v>
      </c>
      <c r="F29" s="54">
        <f t="shared" si="1"/>
        <v>97.14</v>
      </c>
      <c r="G29" s="34"/>
      <c r="H29" s="16">
        <v>13500</v>
      </c>
      <c r="I29" s="32">
        <f t="shared" si="0"/>
        <v>1311390</v>
      </c>
      <c r="J29" s="17"/>
    </row>
    <row r="30" spans="1:10" x14ac:dyDescent="0.25">
      <c r="A30" s="13"/>
      <c r="B30" s="60" t="s">
        <v>82</v>
      </c>
      <c r="C30" s="51">
        <v>38.4</v>
      </c>
      <c r="D30" s="52">
        <v>2</v>
      </c>
      <c r="E30" s="15" t="s">
        <v>13</v>
      </c>
      <c r="F30" s="54">
        <f t="shared" si="1"/>
        <v>76.8</v>
      </c>
      <c r="G30" s="34"/>
      <c r="H30" s="16">
        <v>13500</v>
      </c>
      <c r="I30" s="32">
        <f t="shared" si="0"/>
        <v>1036800</v>
      </c>
      <c r="J30" s="17"/>
    </row>
    <row r="31" spans="1:10" x14ac:dyDescent="0.25">
      <c r="A31" s="13"/>
      <c r="B31" s="14"/>
      <c r="C31" s="14"/>
      <c r="D31" s="14"/>
      <c r="E31" s="15"/>
      <c r="F31" s="54"/>
      <c r="G31" s="34"/>
      <c r="H31" s="16"/>
      <c r="I31" s="32">
        <f t="shared" si="0"/>
        <v>0</v>
      </c>
      <c r="J31" s="17"/>
    </row>
    <row r="32" spans="1:10" x14ac:dyDescent="0.25">
      <c r="A32" s="13">
        <v>1.3</v>
      </c>
      <c r="B32" s="45" t="s">
        <v>83</v>
      </c>
      <c r="C32" s="14"/>
      <c r="D32" s="14"/>
      <c r="E32" s="18" t="s">
        <v>13</v>
      </c>
      <c r="F32" s="56" t="s">
        <v>22</v>
      </c>
      <c r="G32" s="16"/>
      <c r="H32" s="16"/>
      <c r="I32" s="32"/>
      <c r="J32" s="17"/>
    </row>
    <row r="33" spans="1:10" x14ac:dyDescent="0.25">
      <c r="A33" s="13"/>
      <c r="B33" s="14"/>
      <c r="C33" s="14"/>
      <c r="D33" s="14"/>
      <c r="E33" s="18"/>
      <c r="F33" s="56"/>
      <c r="G33" s="16"/>
      <c r="H33" s="16"/>
      <c r="I33" s="32"/>
      <c r="J33" s="17"/>
    </row>
    <row r="34" spans="1:10" x14ac:dyDescent="0.25">
      <c r="A34" s="19"/>
      <c r="B34" s="20" t="s">
        <v>7</v>
      </c>
      <c r="C34" s="20"/>
      <c r="D34" s="20"/>
      <c r="E34" s="20"/>
      <c r="F34" s="57"/>
      <c r="G34" s="19"/>
      <c r="H34" s="19"/>
      <c r="I34" s="33">
        <f>SUM(I5:I33)</f>
        <v>18331876</v>
      </c>
      <c r="J34" s="21"/>
    </row>
    <row r="36" spans="1:10" s="22" customFormat="1" x14ac:dyDescent="0.25">
      <c r="A36" s="29"/>
      <c r="B36" s="30" t="s">
        <v>18</v>
      </c>
      <c r="C36" s="10"/>
      <c r="D36" s="10"/>
      <c r="F36" s="23"/>
    </row>
    <row r="37" spans="1:10" s="22" customFormat="1" ht="27.6" x14ac:dyDescent="0.25">
      <c r="A37" s="23">
        <v>1</v>
      </c>
      <c r="B37" s="24" t="s">
        <v>19</v>
      </c>
      <c r="C37" s="10"/>
      <c r="D37" s="10"/>
      <c r="F37" s="23"/>
    </row>
    <row r="38" spans="1:10" s="27" customFormat="1" ht="41.4" x14ac:dyDescent="0.25">
      <c r="A38" s="25">
        <f>A37+1</f>
        <v>2</v>
      </c>
      <c r="B38" s="26" t="s">
        <v>20</v>
      </c>
      <c r="C38" s="10"/>
      <c r="D38" s="10"/>
      <c r="F38" s="25"/>
    </row>
    <row r="39" spans="1:10" s="22" customFormat="1" ht="27.6" x14ac:dyDescent="0.3">
      <c r="A39" s="23">
        <f>A38+1</f>
        <v>3</v>
      </c>
      <c r="B39" s="24" t="s">
        <v>21</v>
      </c>
      <c r="C39" s="24"/>
      <c r="D39" s="24"/>
      <c r="F39" s="23"/>
    </row>
    <row r="40" spans="1:10" x14ac:dyDescent="0.25">
      <c r="B40" s="28"/>
      <c r="C40" s="28"/>
      <c r="D40" s="28"/>
    </row>
  </sheetData>
  <mergeCells count="1">
    <mergeCell ref="A1:J1"/>
  </mergeCells>
  <printOptions horizontalCentered="1"/>
  <pageMargins left="0.70866141732283472" right="0.70866141732283472" top="0.35433070866141736" bottom="0.19685039370078741" header="0.31496062992125984" footer="0.31496062992125984"/>
  <pageSetup scale="5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541D-3B30-47A6-8D35-BE3D094F7DF6}">
  <dimension ref="A1:B42"/>
  <sheetViews>
    <sheetView topLeftCell="A34" workbookViewId="0">
      <selection activeCell="B39" sqref="B39"/>
    </sheetView>
  </sheetViews>
  <sheetFormatPr defaultRowHeight="13.2" x14ac:dyDescent="0.25"/>
  <cols>
    <col min="1" max="1" width="8.88671875" style="63"/>
    <col min="2" max="2" width="79.88671875" style="37" customWidth="1"/>
    <col min="3" max="16384" width="8.88671875" style="37"/>
  </cols>
  <sheetData>
    <row r="1" spans="1:2" ht="13.8" x14ac:dyDescent="0.25">
      <c r="A1" s="35"/>
      <c r="B1" s="36" t="s">
        <v>23</v>
      </c>
    </row>
    <row r="2" spans="1:2" ht="41.4" x14ac:dyDescent="0.25">
      <c r="A2" s="35">
        <v>1</v>
      </c>
      <c r="B2" s="38" t="s">
        <v>24</v>
      </c>
    </row>
    <row r="3" spans="1:2" ht="41.4" x14ac:dyDescent="0.25">
      <c r="A3" s="39">
        <f>A2+1</f>
        <v>2</v>
      </c>
      <c r="B3" s="38" t="s">
        <v>25</v>
      </c>
    </row>
    <row r="4" spans="1:2" ht="110.4" x14ac:dyDescent="0.25">
      <c r="A4" s="39">
        <f>A3+1</f>
        <v>3</v>
      </c>
      <c r="B4" s="38" t="s">
        <v>26</v>
      </c>
    </row>
    <row r="5" spans="1:2" ht="27.6" x14ac:dyDescent="0.25">
      <c r="A5" s="39">
        <f>A4+1</f>
        <v>4</v>
      </c>
      <c r="B5" s="38" t="s">
        <v>27</v>
      </c>
    </row>
    <row r="6" spans="1:2" ht="69" x14ac:dyDescent="0.25">
      <c r="A6" s="39" t="s">
        <v>28</v>
      </c>
      <c r="B6" s="38" t="s">
        <v>29</v>
      </c>
    </row>
    <row r="7" spans="1:2" ht="13.8" x14ac:dyDescent="0.25">
      <c r="A7" s="39" t="s">
        <v>30</v>
      </c>
      <c r="B7" s="38" t="s">
        <v>31</v>
      </c>
    </row>
    <row r="8" spans="1:2" ht="41.4" x14ac:dyDescent="0.25">
      <c r="A8" s="39" t="s">
        <v>32</v>
      </c>
      <c r="B8" s="40" t="s">
        <v>33</v>
      </c>
    </row>
    <row r="9" spans="1:2" ht="27.6" x14ac:dyDescent="0.25">
      <c r="A9" s="39" t="s">
        <v>34</v>
      </c>
      <c r="B9" s="38" t="s">
        <v>35</v>
      </c>
    </row>
    <row r="10" spans="1:2" ht="55.2" x14ac:dyDescent="0.25">
      <c r="A10" s="39" t="s">
        <v>36</v>
      </c>
      <c r="B10" s="38" t="s">
        <v>37</v>
      </c>
    </row>
    <row r="11" spans="1:2" ht="27.6" x14ac:dyDescent="0.25">
      <c r="A11" s="39" t="s">
        <v>38</v>
      </c>
      <c r="B11" s="38" t="s">
        <v>39</v>
      </c>
    </row>
    <row r="12" spans="1:2" ht="27.6" x14ac:dyDescent="0.25">
      <c r="A12" s="39" t="s">
        <v>40</v>
      </c>
      <c r="B12" s="38" t="s">
        <v>41</v>
      </c>
    </row>
    <row r="13" spans="1:2" ht="13.8" x14ac:dyDescent="0.25">
      <c r="A13" s="39" t="s">
        <v>42</v>
      </c>
      <c r="B13" s="38" t="s">
        <v>43</v>
      </c>
    </row>
    <row r="14" spans="1:2" ht="27.6" x14ac:dyDescent="0.25">
      <c r="A14" s="39" t="s">
        <v>44</v>
      </c>
      <c r="B14" s="38" t="s">
        <v>45</v>
      </c>
    </row>
    <row r="15" spans="1:2" ht="27.6" x14ac:dyDescent="0.25">
      <c r="A15" s="39" t="s">
        <v>46</v>
      </c>
      <c r="B15" s="38" t="s">
        <v>47</v>
      </c>
    </row>
    <row r="16" spans="1:2" ht="41.4" x14ac:dyDescent="0.25">
      <c r="A16" s="41">
        <f>A5+1</f>
        <v>5</v>
      </c>
      <c r="B16" s="38" t="s">
        <v>48</v>
      </c>
    </row>
    <row r="17" spans="1:2" ht="13.8" x14ac:dyDescent="0.25">
      <c r="A17" s="41">
        <f t="shared" ref="A17:A42" si="0">A16+1</f>
        <v>6</v>
      </c>
      <c r="B17" s="38" t="s">
        <v>49</v>
      </c>
    </row>
    <row r="18" spans="1:2" ht="55.2" x14ac:dyDescent="0.25">
      <c r="A18" s="41">
        <f t="shared" si="0"/>
        <v>7</v>
      </c>
      <c r="B18" s="38" t="s">
        <v>50</v>
      </c>
    </row>
    <row r="19" spans="1:2" ht="69" x14ac:dyDescent="0.25">
      <c r="A19" s="41">
        <f t="shared" si="0"/>
        <v>8</v>
      </c>
      <c r="B19" s="38" t="s">
        <v>51</v>
      </c>
    </row>
    <row r="20" spans="1:2" ht="41.4" x14ac:dyDescent="0.25">
      <c r="A20" s="41">
        <f t="shared" si="0"/>
        <v>9</v>
      </c>
      <c r="B20" s="38" t="s">
        <v>52</v>
      </c>
    </row>
    <row r="21" spans="1:2" ht="13.8" x14ac:dyDescent="0.25">
      <c r="A21" s="41">
        <f t="shared" si="0"/>
        <v>10</v>
      </c>
      <c r="B21" s="40" t="s">
        <v>53</v>
      </c>
    </row>
    <row r="22" spans="1:2" ht="27.6" x14ac:dyDescent="0.25">
      <c r="A22" s="41">
        <f t="shared" si="0"/>
        <v>11</v>
      </c>
      <c r="B22" s="40" t="s">
        <v>54</v>
      </c>
    </row>
    <row r="23" spans="1:2" ht="41.4" x14ac:dyDescent="0.25">
      <c r="A23" s="41">
        <f t="shared" si="0"/>
        <v>12</v>
      </c>
      <c r="B23" s="38" t="s">
        <v>55</v>
      </c>
    </row>
    <row r="24" spans="1:2" ht="27.6" x14ac:dyDescent="0.25">
      <c r="A24" s="41">
        <f t="shared" si="0"/>
        <v>13</v>
      </c>
      <c r="B24" s="38" t="s">
        <v>56</v>
      </c>
    </row>
    <row r="25" spans="1:2" ht="55.2" x14ac:dyDescent="0.25">
      <c r="A25" s="41">
        <f t="shared" si="0"/>
        <v>14</v>
      </c>
      <c r="B25" s="38" t="s">
        <v>57</v>
      </c>
    </row>
    <row r="26" spans="1:2" ht="27.6" x14ac:dyDescent="0.25">
      <c r="A26" s="41">
        <f t="shared" si="0"/>
        <v>15</v>
      </c>
      <c r="B26" s="38" t="s">
        <v>58</v>
      </c>
    </row>
    <row r="27" spans="1:2" ht="55.2" x14ac:dyDescent="0.25">
      <c r="A27" s="41">
        <f t="shared" si="0"/>
        <v>16</v>
      </c>
      <c r="B27" s="38" t="s">
        <v>59</v>
      </c>
    </row>
    <row r="28" spans="1:2" ht="41.4" x14ac:dyDescent="0.25">
      <c r="A28" s="41">
        <f t="shared" si="0"/>
        <v>17</v>
      </c>
      <c r="B28" s="38" t="s">
        <v>60</v>
      </c>
    </row>
    <row r="29" spans="1:2" ht="41.4" x14ac:dyDescent="0.25">
      <c r="A29" s="41">
        <f t="shared" si="0"/>
        <v>18</v>
      </c>
      <c r="B29" s="38" t="s">
        <v>61</v>
      </c>
    </row>
    <row r="30" spans="1:2" ht="41.4" x14ac:dyDescent="0.25">
      <c r="A30" s="41">
        <f t="shared" si="0"/>
        <v>19</v>
      </c>
      <c r="B30" s="42" t="s">
        <v>62</v>
      </c>
    </row>
    <row r="31" spans="1:2" ht="41.4" x14ac:dyDescent="0.25">
      <c r="A31" s="41">
        <f t="shared" si="0"/>
        <v>20</v>
      </c>
      <c r="B31" s="43" t="s">
        <v>63</v>
      </c>
    </row>
    <row r="32" spans="1:2" ht="27.6" x14ac:dyDescent="0.25">
      <c r="A32" s="41">
        <f t="shared" si="0"/>
        <v>21</v>
      </c>
      <c r="B32" s="43" t="s">
        <v>64</v>
      </c>
    </row>
    <row r="33" spans="1:2" ht="13.8" x14ac:dyDescent="0.25">
      <c r="A33" s="41">
        <f t="shared" si="0"/>
        <v>22</v>
      </c>
      <c r="B33" s="43" t="s">
        <v>65</v>
      </c>
    </row>
    <row r="34" spans="1:2" ht="27.6" x14ac:dyDescent="0.25">
      <c r="A34" s="41">
        <f t="shared" si="0"/>
        <v>23</v>
      </c>
      <c r="B34" s="43" t="s">
        <v>66</v>
      </c>
    </row>
    <row r="35" spans="1:2" ht="69" x14ac:dyDescent="0.25">
      <c r="A35" s="41">
        <f t="shared" si="0"/>
        <v>24</v>
      </c>
      <c r="B35" s="42" t="s">
        <v>67</v>
      </c>
    </row>
    <row r="36" spans="1:2" ht="41.4" x14ac:dyDescent="0.25">
      <c r="A36" s="41">
        <f t="shared" si="0"/>
        <v>25</v>
      </c>
      <c r="B36" s="42" t="s">
        <v>68</v>
      </c>
    </row>
    <row r="37" spans="1:2" ht="41.4" x14ac:dyDescent="0.25">
      <c r="A37" s="41">
        <f t="shared" si="0"/>
        <v>26</v>
      </c>
      <c r="B37" s="42" t="s">
        <v>69</v>
      </c>
    </row>
    <row r="38" spans="1:2" ht="13.8" x14ac:dyDescent="0.25">
      <c r="A38" s="41">
        <f t="shared" si="0"/>
        <v>27</v>
      </c>
      <c r="B38" s="44" t="s">
        <v>70</v>
      </c>
    </row>
    <row r="39" spans="1:2" ht="41.4" x14ac:dyDescent="0.25">
      <c r="A39" s="41">
        <f t="shared" si="0"/>
        <v>28</v>
      </c>
      <c r="B39" s="44" t="s">
        <v>71</v>
      </c>
    </row>
    <row r="40" spans="1:2" ht="13.8" x14ac:dyDescent="0.25">
      <c r="A40" s="41">
        <f t="shared" si="0"/>
        <v>29</v>
      </c>
      <c r="B40" s="44" t="s">
        <v>72</v>
      </c>
    </row>
    <row r="41" spans="1:2" ht="41.4" x14ac:dyDescent="0.25">
      <c r="A41" s="62">
        <f t="shared" si="0"/>
        <v>30</v>
      </c>
      <c r="B41" s="44" t="s">
        <v>73</v>
      </c>
    </row>
    <row r="42" spans="1:2" ht="69" x14ac:dyDescent="0.25">
      <c r="A42" s="62">
        <f t="shared" si="0"/>
        <v>31</v>
      </c>
      <c r="B42" s="44" t="s">
        <v>74</v>
      </c>
    </row>
  </sheetData>
  <protectedRanges>
    <protectedRange sqref="B32" name="Range2_10_1_1"/>
  </protectedRanges>
  <conditionalFormatting sqref="B38:B41 A41:B42">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orientation="portrait" verticalDpi="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BOQ</vt:lpstr>
      <vt:lpstr>Preamble</vt:lpstr>
      <vt:lpstr>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DHANANJAY</dc:creator>
  <cp:lastModifiedBy>Alistair Paiva</cp:lastModifiedBy>
  <cp:lastPrinted>2024-06-27T11:35:05Z</cp:lastPrinted>
  <dcterms:created xsi:type="dcterms:W3CDTF">2020-07-31T08:23:22Z</dcterms:created>
  <dcterms:modified xsi:type="dcterms:W3CDTF">2024-06-28T12:38:14Z</dcterms:modified>
</cp:coreProperties>
</file>