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irsty.TALBOTS\Desktop\"/>
    </mc:Choice>
  </mc:AlternateContent>
  <xr:revisionPtr revIDLastSave="0" documentId="13_ncr:1_{CBCDBA93-A8B6-4753-8F24-682E8427507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udget" sheetId="1" r:id="rId1"/>
  </sheets>
  <definedNames>
    <definedName name="_xlnm.Print_Area" localSheetId="0">Budget!#REF!:INDEX(Budget!#REF!,MATCH(REPT("z",255),Budget!$B:$B))</definedName>
    <definedName name="_xlnm.Print_Titles" localSheetId="0">Budget!$7:$7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4" i="1" l="1"/>
  <c r="F112" i="1"/>
  <c r="G111" i="1"/>
  <c r="F111" i="1"/>
  <c r="F92" i="1"/>
  <c r="G91" i="1"/>
  <c r="F91" i="1"/>
  <c r="F74" i="1"/>
  <c r="F63" i="1"/>
  <c r="G62" i="1"/>
  <c r="F62" i="1"/>
  <c r="F48" i="1"/>
  <c r="G47" i="1"/>
  <c r="F47" i="1"/>
  <c r="G36" i="1"/>
  <c r="F36" i="1"/>
  <c r="F37" i="1"/>
  <c r="F23" i="1"/>
  <c r="G22" i="1"/>
  <c r="F22" i="1"/>
  <c r="G109" i="1"/>
  <c r="G105" i="1"/>
  <c r="G104" i="1"/>
  <c r="F110" i="1"/>
  <c r="F109" i="1"/>
  <c r="F108" i="1"/>
  <c r="F107" i="1"/>
  <c r="F106" i="1"/>
  <c r="F105" i="1"/>
  <c r="F104" i="1"/>
  <c r="F103" i="1"/>
  <c r="F102" i="1"/>
  <c r="F100" i="1"/>
  <c r="F99" i="1"/>
  <c r="F98" i="1"/>
  <c r="F97" i="1"/>
  <c r="F96" i="1"/>
  <c r="F95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2" i="1"/>
  <c r="F71" i="1"/>
  <c r="F70" i="1"/>
  <c r="F69" i="1"/>
  <c r="F68" i="1"/>
  <c r="F67" i="1"/>
  <c r="F61" i="1"/>
  <c r="F60" i="1"/>
  <c r="F59" i="1"/>
  <c r="F58" i="1"/>
  <c r="F57" i="1"/>
  <c r="F56" i="1"/>
  <c r="F55" i="1"/>
  <c r="F54" i="1"/>
  <c r="F53" i="1"/>
  <c r="F52" i="1"/>
  <c r="F51" i="1"/>
  <c r="F46" i="1"/>
  <c r="F44" i="1"/>
  <c r="F43" i="1"/>
  <c r="F42" i="1"/>
  <c r="F41" i="1"/>
  <c r="F40" i="1"/>
  <c r="F39" i="1"/>
  <c r="F34" i="1"/>
  <c r="F33" i="1"/>
  <c r="F32" i="1"/>
  <c r="F31" i="1"/>
  <c r="F30" i="1"/>
  <c r="F29" i="1"/>
  <c r="F28" i="1"/>
  <c r="F27" i="1"/>
  <c r="F26" i="1"/>
  <c r="F25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<sst xmlns="http://schemas.openxmlformats.org/spreadsheetml/2006/main" count="308" uniqueCount="106">
  <si>
    <t>Window measurements for Electric blinds</t>
  </si>
  <si>
    <t>Room Number</t>
  </si>
  <si>
    <t>Window Number</t>
  </si>
  <si>
    <t>Width</t>
  </si>
  <si>
    <t>Height</t>
  </si>
  <si>
    <t>W01</t>
  </si>
  <si>
    <t>1370mm</t>
  </si>
  <si>
    <t>The Design Room</t>
  </si>
  <si>
    <t>1950mm</t>
  </si>
  <si>
    <t>W02</t>
  </si>
  <si>
    <t>G01 Bar</t>
  </si>
  <si>
    <t>G06 Kitchen</t>
  </si>
  <si>
    <t>G07 Dining area</t>
  </si>
  <si>
    <t>D01</t>
  </si>
  <si>
    <t>2550mm</t>
  </si>
  <si>
    <t>D02</t>
  </si>
  <si>
    <t>G08 Sitting room</t>
  </si>
  <si>
    <t>D03</t>
  </si>
  <si>
    <t>D04</t>
  </si>
  <si>
    <t>Orangery G09</t>
  </si>
  <si>
    <t>D05</t>
  </si>
  <si>
    <t>D06</t>
  </si>
  <si>
    <t>D07</t>
  </si>
  <si>
    <t>D08</t>
  </si>
  <si>
    <t>D09</t>
  </si>
  <si>
    <t>D10</t>
  </si>
  <si>
    <t>2250mm</t>
  </si>
  <si>
    <t>2540mm</t>
  </si>
  <si>
    <t>2490mm</t>
  </si>
  <si>
    <t>1285mm</t>
  </si>
  <si>
    <t>1480mm</t>
  </si>
  <si>
    <t>1320mm</t>
  </si>
  <si>
    <t>Spa Area G11</t>
  </si>
  <si>
    <t>W03</t>
  </si>
  <si>
    <t>W04</t>
  </si>
  <si>
    <t>Right next to pool</t>
  </si>
  <si>
    <t>1800mm</t>
  </si>
  <si>
    <t>2100mm</t>
  </si>
  <si>
    <t>900mm</t>
  </si>
  <si>
    <t>Mezzanine window</t>
  </si>
  <si>
    <t>Ground Floor side wing</t>
  </si>
  <si>
    <t>G14 Study</t>
  </si>
  <si>
    <t>1220mm</t>
  </si>
  <si>
    <t>G16 Clocks/ Dog room</t>
  </si>
  <si>
    <t>G20 WC</t>
  </si>
  <si>
    <t>G21 Utility</t>
  </si>
  <si>
    <t>G22 Family Room</t>
  </si>
  <si>
    <t>1590mm</t>
  </si>
  <si>
    <t xml:space="preserve">Ground Floor Main House </t>
  </si>
  <si>
    <t>Specification:- Luxaflex Roller Poladium Electric</t>
  </si>
  <si>
    <t>03.07.2022</t>
  </si>
  <si>
    <t xml:space="preserve">Re Braaid Farm </t>
  </si>
  <si>
    <t>First Floor Apartment</t>
  </si>
  <si>
    <t>F22 Ensuite</t>
  </si>
  <si>
    <t xml:space="preserve">W01 </t>
  </si>
  <si>
    <t>1705mm</t>
  </si>
  <si>
    <t>F23 Dressing Room</t>
  </si>
  <si>
    <t>F24 Bedroom</t>
  </si>
  <si>
    <t>F27 Bathroom</t>
  </si>
  <si>
    <t>870mm</t>
  </si>
  <si>
    <t>F26 Bedroom</t>
  </si>
  <si>
    <t>F25 Living room</t>
  </si>
  <si>
    <t>Specification:- Bathrooms and living area to have voile roller blinds. Bedrooms Blackout Roller blinds, none Electric.</t>
  </si>
  <si>
    <t xml:space="preserve">F01 Bedroom 1 </t>
  </si>
  <si>
    <t>First Floor</t>
  </si>
  <si>
    <t>F02 Ensuite</t>
  </si>
  <si>
    <t>F04 Bedroom 2</t>
  </si>
  <si>
    <t>F05 Ensuite</t>
  </si>
  <si>
    <t>F11 Bedroom 3</t>
  </si>
  <si>
    <t>F10 Ensuite</t>
  </si>
  <si>
    <t>F14 Ensuite</t>
  </si>
  <si>
    <t>F15 Bedroom 4</t>
  </si>
  <si>
    <t xml:space="preserve">F16 Dressing Room </t>
  </si>
  <si>
    <t>Second Floor</t>
  </si>
  <si>
    <t xml:space="preserve">F03 Landing </t>
  </si>
  <si>
    <t>1640mm</t>
  </si>
  <si>
    <t xml:space="preserve">S01 Dressing room </t>
  </si>
  <si>
    <t>1200mm</t>
  </si>
  <si>
    <t>S03 Night kitchen</t>
  </si>
  <si>
    <t>S04 Lugage room</t>
  </si>
  <si>
    <t>S06 Ensuite WC</t>
  </si>
  <si>
    <t xml:space="preserve">S07 Master Bedroom </t>
  </si>
  <si>
    <t>1040mm</t>
  </si>
  <si>
    <t>S11 Ensuite</t>
  </si>
  <si>
    <t>1400mm</t>
  </si>
  <si>
    <t>2500mm</t>
  </si>
  <si>
    <t>W01 x 2</t>
  </si>
  <si>
    <t>W02 x 2</t>
  </si>
  <si>
    <t xml:space="preserve">W03 </t>
  </si>
  <si>
    <t>2180mm</t>
  </si>
  <si>
    <t>S10 Dressing area</t>
  </si>
  <si>
    <t xml:space="preserve">S08 Lobby </t>
  </si>
  <si>
    <t>S07 Master bedroom</t>
  </si>
  <si>
    <t>W03 x 4</t>
  </si>
  <si>
    <t>13 in Total</t>
  </si>
  <si>
    <t>10 in Total</t>
  </si>
  <si>
    <t>1840mm</t>
  </si>
  <si>
    <t>7 in Total</t>
  </si>
  <si>
    <t>11 in Total</t>
  </si>
  <si>
    <t>6 in Total</t>
  </si>
  <si>
    <t>14 in total</t>
  </si>
  <si>
    <t>19 in Total</t>
  </si>
  <si>
    <t>Specification:- Luxaflex Roller Poladium Electric (HARDWIRED)</t>
  </si>
  <si>
    <t>Manual Prices</t>
  </si>
  <si>
    <t>Motors</t>
  </si>
  <si>
    <t>Total for all blinds inc. motors and VAT @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</si>
</sst>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6" x14ac:knownFonts="1">
    <font>
      <sz val="11"/>
      <color theme="3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b/>
      <i/>
      <sz val="11"/>
      <color theme="5"/>
      <name val="Verdana"/>
      <family val="2"/>
      <scheme val="minor"/>
    </font>
    <font>
      <sz val="15"/>
      <color theme="4"/>
      <name val="Verdana"/>
      <family val="1"/>
      <scheme val="major"/>
    </font>
    <font>
      <b/>
      <sz val="20"/>
      <color theme="3"/>
      <name val="Verdana"/>
      <family val="2"/>
      <scheme val="minor"/>
    </font>
    <font>
      <sz val="14"/>
      <color theme="4"/>
      <name val="Verdana"/>
      <family val="1"/>
      <scheme val="major"/>
    </font>
    <font>
      <b/>
      <sz val="11"/>
      <color theme="4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4"/>
      <color theme="1"/>
      <name val="Verdana"/>
      <family val="1"/>
      <scheme val="major"/>
    </font>
    <font>
      <sz val="14"/>
      <color theme="1"/>
      <name val="Verdana"/>
      <family val="2"/>
      <scheme val="minor"/>
    </font>
    <font>
      <b/>
      <sz val="14"/>
      <color theme="1"/>
      <name val="Verdana"/>
      <family val="2"/>
      <scheme val="minor"/>
    </font>
    <font>
      <b/>
      <sz val="14"/>
      <color theme="3"/>
      <name val="Verdana"/>
      <family val="2"/>
      <scheme val="minor"/>
    </font>
    <font>
      <b/>
      <sz val="11"/>
      <color theme="3"/>
      <name val="Verdana"/>
      <family val="2"/>
      <scheme val="minor"/>
    </font>
    <font>
      <sz val="14"/>
      <name val="Verdana"/>
      <family val="2"/>
      <scheme val="major"/>
    </font>
    <font>
      <i/>
      <sz val="11"/>
      <color theme="1"/>
      <name val="Verdana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 applyNumberFormat="0" applyFill="0" applyBorder="0" applyProtection="0">
      <alignment horizontal="left" vertical="top"/>
    </xf>
    <xf numFmtId="0" fontId="4" fillId="0" borderId="0" applyNumberFormat="0" applyFill="0" applyBorder="0" applyProtection="0">
      <alignment horizontal="left"/>
    </xf>
    <xf numFmtId="0" fontId="6" fillId="0" borderId="1" applyNumberFormat="0" applyFill="0" applyProtection="0">
      <alignment horizontal="left" vertical="center"/>
    </xf>
    <xf numFmtId="0" fontId="3" fillId="0" borderId="0" applyNumberFormat="0" applyFill="0" applyBorder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6" fillId="0" borderId="1" xfId="3">
      <alignment horizontal="left" vertical="center"/>
    </xf>
    <xf numFmtId="164" fontId="6" fillId="0" borderId="1" xfId="3" applyNumberFormat="1">
      <alignment horizontal="left" vertical="center"/>
    </xf>
    <xf numFmtId="0" fontId="0" fillId="0" borderId="0" xfId="0" applyFont="1" applyBorder="1" applyAlignment="1">
      <alignment horizontal="left" vertical="center"/>
    </xf>
    <xf numFmtId="164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164" fontId="2" fillId="0" borderId="0" xfId="0" applyNumberFormat="1" applyFont="1" applyFill="1" applyAlignment="1">
      <alignment horizontal="left"/>
    </xf>
    <xf numFmtId="0" fontId="2" fillId="0" borderId="0" xfId="0" applyFont="1" applyFill="1">
      <alignment vertical="center"/>
    </xf>
    <xf numFmtId="0" fontId="4" fillId="0" borderId="0" xfId="2" applyFill="1" applyAlignment="1">
      <alignment horizontal="left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left" wrapText="1"/>
    </xf>
    <xf numFmtId="164" fontId="8" fillId="0" borderId="2" xfId="0" applyNumberFormat="1" applyFont="1" applyBorder="1" applyAlignment="1">
      <alignment horizontal="left"/>
    </xf>
    <xf numFmtId="164" fontId="0" fillId="0" borderId="0" xfId="0" applyNumberFormat="1" applyFont="1" applyBorder="1" applyAlignment="1">
      <alignment horizontal="left"/>
    </xf>
    <xf numFmtId="0" fontId="9" fillId="0" borderId="1" xfId="3" applyFont="1">
      <alignment horizontal="left" vertical="center"/>
    </xf>
    <xf numFmtId="164" fontId="9" fillId="0" borderId="1" xfId="3" applyNumberFormat="1" applyFont="1">
      <alignment horizontal="left" vertical="center"/>
    </xf>
    <xf numFmtId="0" fontId="12" fillId="0" borderId="0" xfId="1" applyFont="1" applyFill="1">
      <alignment horizontal="left" vertical="top"/>
    </xf>
    <xf numFmtId="164" fontId="10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2" fillId="0" borderId="0" xfId="0" applyFont="1" applyAlignment="1">
      <alignment horizontal="righ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>
      <alignment vertical="center"/>
    </xf>
    <xf numFmtId="164" fontId="13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164" fontId="8" fillId="0" borderId="0" xfId="0" applyNumberFormat="1" applyFont="1" applyBorder="1" applyAlignment="1">
      <alignment horizontal="left"/>
    </xf>
    <xf numFmtId="164" fontId="8" fillId="0" borderId="5" xfId="0" applyNumberFormat="1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>
      <alignment vertical="center"/>
    </xf>
    <xf numFmtId="4" fontId="2" fillId="0" borderId="0" xfId="0" applyNumberFormat="1" applyFont="1">
      <alignment vertical="center"/>
    </xf>
    <xf numFmtId="4" fontId="8" fillId="0" borderId="4" xfId="0" applyNumberFormat="1" applyFont="1" applyBorder="1">
      <alignment vertical="center"/>
    </xf>
    <xf numFmtId="4" fontId="8" fillId="0" borderId="4" xfId="0" applyNumberFormat="1" applyFont="1" applyBorder="1" applyAlignment="1">
      <alignment horizontal="right" wrapText="1"/>
    </xf>
    <xf numFmtId="4" fontId="8" fillId="0" borderId="2" xfId="0" applyNumberFormat="1" applyFont="1" applyBorder="1" applyAlignment="1">
      <alignment horizontal="left" wrapText="1"/>
    </xf>
    <xf numFmtId="4" fontId="2" fillId="0" borderId="5" xfId="0" applyNumberFormat="1" applyFont="1" applyBorder="1">
      <alignment vertical="center"/>
    </xf>
    <xf numFmtId="0" fontId="14" fillId="0" borderId="1" xfId="3" applyFont="1" applyAlignment="1">
      <alignment horizontal="right" vertical="center"/>
    </xf>
    <xf numFmtId="0" fontId="14" fillId="0" borderId="0" xfId="3" applyFont="1" applyBorder="1">
      <alignment horizontal="left" vertical="center"/>
    </xf>
    <xf numFmtId="4" fontId="15" fillId="0" borderId="0" xfId="0" applyNumberFormat="1" applyFont="1">
      <alignment vertical="center"/>
    </xf>
    <xf numFmtId="0" fontId="15" fillId="0" borderId="0" xfId="0" applyFont="1">
      <alignment vertical="center"/>
    </xf>
    <xf numFmtId="0" fontId="14" fillId="0" borderId="0" xfId="3" applyFont="1" applyBorder="1" applyAlignment="1">
      <alignment horizontal="right" vertical="center"/>
    </xf>
    <xf numFmtId="0" fontId="11" fillId="0" borderId="0" xfId="0" applyFont="1" applyAlignment="1">
      <alignment horizontal="left" wrapText="1"/>
    </xf>
    <xf numFmtId="0" fontId="8" fillId="0" borderId="3" xfId="0" applyFont="1" applyBorder="1" applyAlignment="1">
      <alignment horizontal="center" wrapText="1"/>
    </xf>
    <xf numFmtId="164" fontId="1" fillId="0" borderId="0" xfId="0" applyNumberFormat="1" applyFont="1" applyAlignment="1">
      <alignment horizontal="left"/>
    </xf>
  </cellXfs>
  <cellStyles count="5"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 customBuiltin="1"/>
    <cellStyle name="Title" xfId="1" builtinId="15" customBuiltin="1"/>
  </cellStyles>
  <dxfs count="14"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64" formatCode="&quot;$&quot;#,##0.0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Verdana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left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font>
        <b/>
        <i val="0"/>
        <color theme="4"/>
      </font>
      <border>
        <top style="thick">
          <color theme="3"/>
        </top>
      </border>
    </dxf>
    <dxf>
      <font>
        <b/>
        <i val="0"/>
        <color theme="4"/>
      </font>
    </dxf>
    <dxf>
      <font>
        <color theme="3"/>
      </font>
    </dxf>
  </dxfs>
  <tableStyles count="1" defaultTableStyle="Household Organizer" defaultPivotStyle="PivotStyleLight16">
    <tableStyle name="Household Organizer" pivot="0" count="3" xr9:uid="{00000000-0011-0000-FFFF-FFFF00000000}">
      <tableStyleElement type="wholeTable" dxfId="13"/>
      <tableStyleElement type="headerRow" dxfId="12"/>
      <tableStyleElement type="totalRow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udget" displayName="Budget" ref="B7:E24" totalsRowCount="1" headerRowDxfId="10" dataDxfId="9" totalsRowDxfId="8" headerRowCellStyle="Normal">
  <autoFilter ref="B7:E23" xr:uid="{00000000-0009-0000-0100-000001000000}"/>
  <tableColumns count="4">
    <tableColumn id="1" xr3:uid="{00000000-0010-0000-0000-000001000000}" name="Room Number" totalsRowLabel="Orangery G09" dataDxfId="7" totalsRowDxfId="6"/>
    <tableColumn id="2" xr3:uid="{00000000-0010-0000-0000-000002000000}" name="Window Number" totalsRowLabel="Window Number" dataDxfId="5" totalsRowDxfId="4"/>
    <tableColumn id="3" xr3:uid="{00000000-0010-0000-0000-000003000000}" name="Width" totalsRowLabel="Width" dataDxfId="3" totalsRowDxfId="2"/>
    <tableColumn id="4" xr3:uid="{00000000-0010-0000-0000-000004000000}" name="Height" totalsRowLabel="Height" dataDxfId="1" totalsRowDxfId="0"/>
  </tableColumns>
  <tableStyleInfo name="Household Organizer" showFirstColumn="0" showLastColumn="0" showRowStripes="1" showColumnStripes="0"/>
  <extLst>
    <ext xmlns:x14="http://schemas.microsoft.com/office/spreadsheetml/2009/9/main" uri="{504A1905-F514-4f6f-8877-14C23A59335A}">
      <x14:table altText="Budget table" altTextSummary="Enter roommate budget information, including what the expense is, the amount, name of the roommate who owns it, and any notes."/>
    </ext>
  </extLst>
</table>
</file>

<file path=xl/theme/theme1.xml><?xml version="1.0" encoding="utf-8"?>
<a:theme xmlns:a="http://schemas.openxmlformats.org/drawingml/2006/main" name="Office Theme">
  <a:themeElements>
    <a:clrScheme name="Household Organizer">
      <a:dk1>
        <a:sysClr val="windowText" lastClr="000000"/>
      </a:dk1>
      <a:lt1>
        <a:sysClr val="window" lastClr="FFFFFF"/>
      </a:lt1>
      <a:dk2>
        <a:srgbClr val="082125"/>
      </a:dk2>
      <a:lt2>
        <a:srgbClr val="EDEAE9"/>
      </a:lt2>
      <a:accent1>
        <a:srgbClr val="2AAFC5"/>
      </a:accent1>
      <a:accent2>
        <a:srgbClr val="13997C"/>
      </a:accent2>
      <a:accent3>
        <a:srgbClr val="D06254"/>
      </a:accent3>
      <a:accent4>
        <a:srgbClr val="D9CE62"/>
      </a:accent4>
      <a:accent5>
        <a:srgbClr val="E9873A"/>
      </a:accent5>
      <a:accent6>
        <a:srgbClr val="AE61A1"/>
      </a:accent6>
      <a:hlink>
        <a:srgbClr val="2AAFC5"/>
      </a:hlink>
      <a:folHlink>
        <a:srgbClr val="AE61A1"/>
      </a:folHlink>
    </a:clrScheme>
    <a:fontScheme name="Household Organizer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  <pageSetUpPr fitToPage="1"/>
  </sheetPr>
  <dimension ref="A1:J114"/>
  <sheetViews>
    <sheetView showGridLines="0" tabSelected="1" topLeftCell="B94" zoomScale="125" zoomScaleNormal="125" workbookViewId="0">
      <selection activeCell="C115" sqref="C115"/>
    </sheetView>
  </sheetViews>
  <sheetFormatPr defaultColWidth="8.8984375" defaultRowHeight="30" customHeight="1" x14ac:dyDescent="0.2"/>
  <cols>
    <col min="1" max="1" width="2.09765625" style="1" customWidth="1"/>
    <col min="2" max="2" width="20.09765625" style="2" customWidth="1"/>
    <col min="3" max="3" width="18.09765625" style="3" customWidth="1"/>
    <col min="4" max="4" width="20.296875" style="2" customWidth="1"/>
    <col min="5" max="5" width="14" style="2" customWidth="1"/>
    <col min="6" max="6" width="14.3984375" style="1" customWidth="1"/>
    <col min="7" max="7" width="8.8984375" style="1"/>
    <col min="8" max="8" width="10.69921875" style="1" customWidth="1"/>
    <col min="9" max="9" width="13.69921875" style="1" bestFit="1" customWidth="1"/>
    <col min="10" max="16384" width="8.8984375" style="1"/>
  </cols>
  <sheetData>
    <row r="1" spans="2:10" ht="30" customHeight="1" x14ac:dyDescent="0.25">
      <c r="B1" s="45" t="s">
        <v>7</v>
      </c>
      <c r="C1" s="45"/>
      <c r="E1" s="25" t="s">
        <v>50</v>
      </c>
    </row>
    <row r="2" spans="2:10" s="11" customFormat="1" ht="27.75" customHeight="1" x14ac:dyDescent="0.3">
      <c r="B2" s="12"/>
      <c r="C2" s="10"/>
      <c r="D2" s="9"/>
      <c r="E2" s="9"/>
    </row>
    <row r="3" spans="2:10" s="11" customFormat="1" ht="37.5" customHeight="1" x14ac:dyDescent="0.25">
      <c r="B3" s="22" t="s">
        <v>51</v>
      </c>
      <c r="C3" s="23"/>
      <c r="D3" s="24"/>
      <c r="E3" s="24"/>
    </row>
    <row r="4" spans="2:10" s="11" customFormat="1" ht="37.5" customHeight="1" x14ac:dyDescent="0.25">
      <c r="B4" s="22" t="s">
        <v>0</v>
      </c>
      <c r="C4" s="23"/>
      <c r="D4" s="24"/>
      <c r="E4" s="24"/>
    </row>
    <row r="5" spans="2:10" ht="21.75" customHeight="1" thickBot="1" x14ac:dyDescent="0.25">
      <c r="B5" s="4" t="s">
        <v>48</v>
      </c>
      <c r="C5" s="5"/>
      <c r="D5" s="4"/>
      <c r="E5" s="4"/>
      <c r="F5" s="4"/>
      <c r="G5" s="4"/>
    </row>
    <row r="6" spans="2:10" ht="21.75" customHeight="1" thickTop="1" thickBot="1" x14ac:dyDescent="0.25">
      <c r="B6" s="20" t="s">
        <v>102</v>
      </c>
      <c r="C6" s="21"/>
      <c r="D6" s="20"/>
      <c r="E6" s="4"/>
      <c r="F6" s="40" t="s">
        <v>103</v>
      </c>
      <c r="G6" s="40" t="s">
        <v>104</v>
      </c>
      <c r="H6" s="44"/>
      <c r="I6" s="44"/>
      <c r="J6" s="41"/>
    </row>
    <row r="7" spans="2:10" ht="21.75" customHeight="1" thickTop="1" x14ac:dyDescent="0.2">
      <c r="B7" s="13" t="s">
        <v>1</v>
      </c>
      <c r="C7" s="13" t="s">
        <v>2</v>
      </c>
      <c r="D7" s="13" t="s">
        <v>3</v>
      </c>
      <c r="E7" s="13" t="s">
        <v>4</v>
      </c>
    </row>
    <row r="8" spans="2:10" ht="21.75" customHeight="1" x14ac:dyDescent="0.2">
      <c r="B8" s="13"/>
      <c r="C8" s="13"/>
      <c r="D8" s="13"/>
      <c r="E8" s="13"/>
    </row>
    <row r="9" spans="2:10" ht="30" customHeight="1" x14ac:dyDescent="0.2">
      <c r="B9" s="6" t="s">
        <v>10</v>
      </c>
      <c r="C9" s="7" t="s">
        <v>5</v>
      </c>
      <c r="D9" s="6" t="s">
        <v>31</v>
      </c>
      <c r="E9" s="8" t="s">
        <v>8</v>
      </c>
      <c r="F9" s="35">
        <f>319</f>
        <v>319</v>
      </c>
      <c r="G9" s="35">
        <v>356</v>
      </c>
      <c r="H9" s="35"/>
      <c r="I9" s="35"/>
    </row>
    <row r="10" spans="2:10" ht="30" customHeight="1" x14ac:dyDescent="0.2">
      <c r="B10" s="6"/>
      <c r="C10" s="7" t="s">
        <v>9</v>
      </c>
      <c r="D10" s="6" t="s">
        <v>31</v>
      </c>
      <c r="E10" s="8" t="s">
        <v>8</v>
      </c>
      <c r="F10" s="35">
        <f>319</f>
        <v>319</v>
      </c>
      <c r="G10" s="35">
        <v>356</v>
      </c>
      <c r="H10" s="35"/>
      <c r="I10" s="35"/>
    </row>
    <row r="11" spans="2:10" ht="30" customHeight="1" x14ac:dyDescent="0.2">
      <c r="B11" s="6"/>
      <c r="C11" s="7" t="s">
        <v>17</v>
      </c>
      <c r="D11" s="6" t="s">
        <v>29</v>
      </c>
      <c r="E11" s="8" t="s">
        <v>14</v>
      </c>
      <c r="F11" s="35">
        <f>362</f>
        <v>362</v>
      </c>
      <c r="G11" s="35">
        <v>356</v>
      </c>
      <c r="H11" s="35"/>
      <c r="I11" s="35"/>
    </row>
    <row r="12" spans="2:10" ht="30" customHeight="1" x14ac:dyDescent="0.2">
      <c r="B12" s="6"/>
      <c r="C12" s="7" t="s">
        <v>18</v>
      </c>
      <c r="D12" s="6" t="s">
        <v>29</v>
      </c>
      <c r="E12" s="8" t="s">
        <v>14</v>
      </c>
      <c r="F12" s="35">
        <f>362</f>
        <v>362</v>
      </c>
      <c r="G12" s="35">
        <v>356</v>
      </c>
      <c r="H12" s="35"/>
      <c r="I12" s="35"/>
    </row>
    <row r="13" spans="2:10" ht="30" customHeight="1" x14ac:dyDescent="0.2">
      <c r="B13" s="6" t="s">
        <v>11</v>
      </c>
      <c r="C13" s="7" t="s">
        <v>5</v>
      </c>
      <c r="D13" s="6" t="s">
        <v>31</v>
      </c>
      <c r="E13" s="8" t="s">
        <v>8</v>
      </c>
      <c r="F13" s="35">
        <f>319</f>
        <v>319</v>
      </c>
      <c r="G13" s="35">
        <v>356</v>
      </c>
      <c r="H13" s="35"/>
      <c r="I13" s="35"/>
    </row>
    <row r="14" spans="2:10" ht="30" customHeight="1" x14ac:dyDescent="0.2">
      <c r="B14" s="6"/>
      <c r="C14" s="7" t="s">
        <v>9</v>
      </c>
      <c r="D14" s="6" t="s">
        <v>31</v>
      </c>
      <c r="E14" s="8" t="s">
        <v>8</v>
      </c>
      <c r="F14" s="35">
        <f>319</f>
        <v>319</v>
      </c>
      <c r="G14" s="35">
        <v>356</v>
      </c>
      <c r="H14" s="35"/>
      <c r="I14" s="35"/>
    </row>
    <row r="15" spans="2:10" ht="30" customHeight="1" x14ac:dyDescent="0.2">
      <c r="B15" s="6" t="s">
        <v>12</v>
      </c>
      <c r="C15" s="7" t="s">
        <v>13</v>
      </c>
      <c r="D15" s="6" t="s">
        <v>30</v>
      </c>
      <c r="E15" s="8" t="s">
        <v>14</v>
      </c>
      <c r="F15" s="35">
        <f>396</f>
        <v>396</v>
      </c>
      <c r="G15" s="35">
        <v>356</v>
      </c>
      <c r="H15" s="35"/>
      <c r="I15" s="35"/>
    </row>
    <row r="16" spans="2:10" ht="30" customHeight="1" x14ac:dyDescent="0.2">
      <c r="B16" s="6"/>
      <c r="C16" s="7" t="s">
        <v>15</v>
      </c>
      <c r="D16" s="6" t="s">
        <v>30</v>
      </c>
      <c r="E16" s="8" t="s">
        <v>14</v>
      </c>
      <c r="F16" s="35">
        <f>396</f>
        <v>396</v>
      </c>
      <c r="G16" s="35">
        <v>356</v>
      </c>
      <c r="H16" s="35"/>
      <c r="I16" s="35"/>
    </row>
    <row r="17" spans="2:9" ht="30" customHeight="1" x14ac:dyDescent="0.2">
      <c r="B17" s="6"/>
      <c r="C17" s="7" t="s">
        <v>17</v>
      </c>
      <c r="D17" s="6" t="s">
        <v>30</v>
      </c>
      <c r="E17" s="8" t="s">
        <v>14</v>
      </c>
      <c r="F17" s="35">
        <f>396</f>
        <v>396</v>
      </c>
      <c r="G17" s="35">
        <v>356</v>
      </c>
      <c r="H17" s="35"/>
      <c r="I17" s="35"/>
    </row>
    <row r="18" spans="2:9" ht="30" customHeight="1" x14ac:dyDescent="0.2">
      <c r="B18" s="6" t="s">
        <v>16</v>
      </c>
      <c r="C18" s="7" t="s">
        <v>13</v>
      </c>
      <c r="D18" s="6" t="s">
        <v>30</v>
      </c>
      <c r="E18" s="8" t="s">
        <v>14</v>
      </c>
      <c r="F18" s="35">
        <f>396</f>
        <v>396</v>
      </c>
      <c r="G18" s="35">
        <v>356</v>
      </c>
      <c r="H18" s="35"/>
      <c r="I18" s="35"/>
    </row>
    <row r="19" spans="2:9" ht="30" customHeight="1" x14ac:dyDescent="0.2">
      <c r="B19" s="6"/>
      <c r="C19" s="7" t="s">
        <v>15</v>
      </c>
      <c r="D19" s="6" t="s">
        <v>30</v>
      </c>
      <c r="E19" s="8" t="s">
        <v>14</v>
      </c>
      <c r="F19" s="35">
        <f>396</f>
        <v>396</v>
      </c>
      <c r="G19" s="35">
        <v>356</v>
      </c>
      <c r="H19" s="35"/>
      <c r="I19" s="35"/>
    </row>
    <row r="20" spans="2:9" ht="30" customHeight="1" x14ac:dyDescent="0.2">
      <c r="B20" s="6"/>
      <c r="C20" s="7" t="s">
        <v>17</v>
      </c>
      <c r="D20" s="6" t="s">
        <v>29</v>
      </c>
      <c r="E20" s="8" t="s">
        <v>14</v>
      </c>
      <c r="F20" s="35">
        <f>319</f>
        <v>319</v>
      </c>
      <c r="G20" s="35">
        <v>356</v>
      </c>
      <c r="H20" s="35"/>
      <c r="I20" s="35"/>
    </row>
    <row r="21" spans="2:9" ht="30" customHeight="1" x14ac:dyDescent="0.2">
      <c r="B21" s="6"/>
      <c r="C21" s="7" t="s">
        <v>18</v>
      </c>
      <c r="D21" s="6" t="s">
        <v>29</v>
      </c>
      <c r="E21" s="8" t="s">
        <v>14</v>
      </c>
      <c r="F21" s="35">
        <f>362</f>
        <v>362</v>
      </c>
      <c r="G21" s="35">
        <v>356</v>
      </c>
      <c r="H21" s="35"/>
      <c r="I21" s="35"/>
    </row>
    <row r="22" spans="2:9" ht="30" customHeight="1" thickBot="1" x14ac:dyDescent="0.25">
      <c r="B22" s="6"/>
      <c r="C22" s="28" t="s">
        <v>94</v>
      </c>
      <c r="D22" s="6"/>
      <c r="E22" s="8"/>
      <c r="F22" s="42">
        <f>SUM(F9:F21)</f>
        <v>4661</v>
      </c>
      <c r="G22" s="42">
        <f>SUM(G9:G21)</f>
        <v>4628</v>
      </c>
      <c r="H22" s="42"/>
      <c r="I22" s="42"/>
    </row>
    <row r="23" spans="2:9" ht="30" customHeight="1" thickBot="1" x14ac:dyDescent="0.25">
      <c r="B23" s="6"/>
      <c r="C23" s="28"/>
      <c r="D23" s="6"/>
      <c r="E23" s="8"/>
      <c r="F23" s="36">
        <f>SUM(F22:G22)</f>
        <v>9289</v>
      </c>
      <c r="G23" s="35"/>
      <c r="H23" s="35"/>
      <c r="I23" s="35"/>
    </row>
    <row r="24" spans="2:9" ht="30" customHeight="1" x14ac:dyDescent="0.2">
      <c r="B24" s="8" t="s">
        <v>19</v>
      </c>
      <c r="C24" s="13" t="s">
        <v>2</v>
      </c>
      <c r="D24" s="13" t="s">
        <v>3</v>
      </c>
      <c r="E24" s="13" t="s">
        <v>4</v>
      </c>
      <c r="F24" s="35"/>
      <c r="G24" s="35"/>
      <c r="H24" s="35"/>
      <c r="I24" s="35"/>
    </row>
    <row r="25" spans="2:9" ht="30" customHeight="1" x14ac:dyDescent="0.2">
      <c r="C25" s="3" t="s">
        <v>13</v>
      </c>
      <c r="D25" s="2" t="s">
        <v>27</v>
      </c>
      <c r="E25" s="2" t="s">
        <v>26</v>
      </c>
      <c r="F25" s="35">
        <f>590</f>
        <v>590</v>
      </c>
      <c r="G25" s="35">
        <v>356</v>
      </c>
      <c r="H25" s="35"/>
      <c r="I25" s="35"/>
    </row>
    <row r="26" spans="2:9" ht="30" customHeight="1" x14ac:dyDescent="0.2">
      <c r="C26" s="3" t="s">
        <v>15</v>
      </c>
      <c r="D26" s="2" t="s">
        <v>28</v>
      </c>
      <c r="E26" s="2" t="s">
        <v>26</v>
      </c>
      <c r="F26" s="35">
        <f>590</f>
        <v>590</v>
      </c>
      <c r="G26" s="35">
        <v>356</v>
      </c>
      <c r="H26" s="35"/>
      <c r="I26" s="35"/>
    </row>
    <row r="27" spans="2:9" ht="30" customHeight="1" x14ac:dyDescent="0.2">
      <c r="C27" s="3" t="s">
        <v>17</v>
      </c>
      <c r="D27" s="2" t="s">
        <v>28</v>
      </c>
      <c r="E27" s="2" t="s">
        <v>26</v>
      </c>
      <c r="F27" s="35">
        <f>590</f>
        <v>590</v>
      </c>
      <c r="G27" s="35">
        <v>356</v>
      </c>
      <c r="H27" s="35"/>
      <c r="I27" s="35"/>
    </row>
    <row r="28" spans="2:9" ht="30" customHeight="1" x14ac:dyDescent="0.2">
      <c r="C28" s="3" t="s">
        <v>18</v>
      </c>
      <c r="D28" s="2" t="s">
        <v>28</v>
      </c>
      <c r="E28" s="2" t="s">
        <v>26</v>
      </c>
      <c r="F28" s="35">
        <f>590</f>
        <v>590</v>
      </c>
      <c r="G28" s="35">
        <v>356</v>
      </c>
      <c r="H28" s="35"/>
      <c r="I28" s="35"/>
    </row>
    <row r="29" spans="2:9" ht="30" customHeight="1" x14ac:dyDescent="0.2">
      <c r="C29" s="3" t="s">
        <v>20</v>
      </c>
      <c r="D29" s="2" t="s">
        <v>28</v>
      </c>
      <c r="E29" s="2" t="s">
        <v>26</v>
      </c>
      <c r="F29" s="35">
        <f>590</f>
        <v>590</v>
      </c>
      <c r="G29" s="35">
        <v>356</v>
      </c>
      <c r="H29" s="35"/>
      <c r="I29" s="35"/>
    </row>
    <row r="30" spans="2:9" ht="30" customHeight="1" x14ac:dyDescent="0.2">
      <c r="C30" s="3" t="s">
        <v>21</v>
      </c>
      <c r="D30" s="2" t="s">
        <v>28</v>
      </c>
      <c r="E30" s="2" t="s">
        <v>26</v>
      </c>
      <c r="F30" s="35">
        <f>590</f>
        <v>590</v>
      </c>
      <c r="G30" s="35">
        <v>356</v>
      </c>
      <c r="H30" s="35"/>
      <c r="I30" s="35"/>
    </row>
    <row r="31" spans="2:9" ht="30" customHeight="1" x14ac:dyDescent="0.2">
      <c r="C31" s="3" t="s">
        <v>22</v>
      </c>
      <c r="D31" s="2" t="s">
        <v>28</v>
      </c>
      <c r="E31" s="2" t="s">
        <v>26</v>
      </c>
      <c r="F31" s="35">
        <f>590</f>
        <v>590</v>
      </c>
      <c r="G31" s="35">
        <v>356</v>
      </c>
      <c r="H31" s="35"/>
      <c r="I31" s="35"/>
    </row>
    <row r="32" spans="2:9" ht="30" customHeight="1" x14ac:dyDescent="0.2">
      <c r="C32" s="3" t="s">
        <v>23</v>
      </c>
      <c r="D32" s="2" t="s">
        <v>28</v>
      </c>
      <c r="E32" s="2" t="s">
        <v>26</v>
      </c>
      <c r="F32" s="35">
        <f>590</f>
        <v>590</v>
      </c>
      <c r="G32" s="35">
        <v>356</v>
      </c>
      <c r="H32" s="35"/>
      <c r="I32" s="35"/>
    </row>
    <row r="33" spans="2:9" ht="30" customHeight="1" x14ac:dyDescent="0.2">
      <c r="C33" s="3" t="s">
        <v>24</v>
      </c>
      <c r="D33" s="2" t="s">
        <v>28</v>
      </c>
      <c r="E33" s="2" t="s">
        <v>26</v>
      </c>
      <c r="F33" s="35">
        <f>590</f>
        <v>590</v>
      </c>
      <c r="G33" s="35">
        <v>356</v>
      </c>
      <c r="H33" s="35"/>
      <c r="I33" s="35"/>
    </row>
    <row r="34" spans="2:9" ht="30" customHeight="1" x14ac:dyDescent="0.2">
      <c r="C34" s="3" t="s">
        <v>25</v>
      </c>
      <c r="D34" s="2" t="s">
        <v>28</v>
      </c>
      <c r="E34" s="2" t="s">
        <v>26</v>
      </c>
      <c r="F34" s="35">
        <f>590</f>
        <v>590</v>
      </c>
      <c r="G34" s="35">
        <v>356</v>
      </c>
      <c r="H34" s="35"/>
      <c r="I34" s="35"/>
    </row>
    <row r="35" spans="2:9" ht="30" customHeight="1" x14ac:dyDescent="0.2">
      <c r="F35" s="35"/>
      <c r="G35" s="35"/>
      <c r="H35" s="35"/>
      <c r="I35" s="35"/>
    </row>
    <row r="36" spans="2:9" ht="30" customHeight="1" thickBot="1" x14ac:dyDescent="0.25">
      <c r="C36" s="31" t="s">
        <v>95</v>
      </c>
      <c r="D36" s="30"/>
      <c r="E36" s="30"/>
      <c r="F36" s="42">
        <f>SUM(F25:F34)</f>
        <v>5900</v>
      </c>
      <c r="G36" s="42">
        <f>SUM(G25:G34)</f>
        <v>3560</v>
      </c>
      <c r="H36" s="42"/>
      <c r="I36" s="42"/>
    </row>
    <row r="37" spans="2:9" ht="30" customHeight="1" thickBot="1" x14ac:dyDescent="0.25">
      <c r="B37" s="17"/>
      <c r="C37" s="17"/>
      <c r="D37" s="17"/>
      <c r="E37" s="17"/>
      <c r="F37" s="37">
        <f>SUM(F36:G36)</f>
        <v>9460</v>
      </c>
      <c r="G37" s="38"/>
      <c r="H37" s="35"/>
      <c r="I37" s="35"/>
    </row>
    <row r="38" spans="2:9" ht="30" customHeight="1" x14ac:dyDescent="0.2">
      <c r="B38" s="14" t="s">
        <v>32</v>
      </c>
      <c r="C38" s="16" t="s">
        <v>2</v>
      </c>
      <c r="D38" s="16" t="s">
        <v>3</v>
      </c>
      <c r="E38" s="16" t="s">
        <v>4</v>
      </c>
      <c r="F38" s="35"/>
      <c r="G38" s="35"/>
      <c r="H38" s="35"/>
      <c r="I38" s="35"/>
    </row>
    <row r="39" spans="2:9" ht="30" customHeight="1" x14ac:dyDescent="0.2">
      <c r="C39" s="3" t="s">
        <v>17</v>
      </c>
      <c r="D39" s="2" t="s">
        <v>36</v>
      </c>
      <c r="E39" s="2" t="s">
        <v>37</v>
      </c>
      <c r="F39" s="35">
        <f>400</f>
        <v>400</v>
      </c>
      <c r="G39" s="35">
        <v>356</v>
      </c>
      <c r="H39" s="35"/>
      <c r="I39" s="35"/>
    </row>
    <row r="40" spans="2:9" ht="30" customHeight="1" x14ac:dyDescent="0.2">
      <c r="C40" s="3" t="s">
        <v>18</v>
      </c>
      <c r="D40" s="2" t="s">
        <v>36</v>
      </c>
      <c r="E40" s="2" t="s">
        <v>37</v>
      </c>
      <c r="F40" s="35">
        <f>400</f>
        <v>400</v>
      </c>
      <c r="G40" s="35">
        <v>356</v>
      </c>
      <c r="H40" s="35"/>
      <c r="I40" s="35"/>
    </row>
    <row r="41" spans="2:9" ht="30" customHeight="1" x14ac:dyDescent="0.2">
      <c r="B41" s="2" t="s">
        <v>35</v>
      </c>
      <c r="C41" s="3" t="s">
        <v>5</v>
      </c>
      <c r="D41" s="2" t="s">
        <v>38</v>
      </c>
      <c r="E41" s="2" t="s">
        <v>37</v>
      </c>
      <c r="F41" s="35">
        <f>265</f>
        <v>265</v>
      </c>
      <c r="G41" s="35">
        <v>356</v>
      </c>
      <c r="H41" s="35"/>
      <c r="I41" s="35"/>
    </row>
    <row r="42" spans="2:9" ht="30" customHeight="1" x14ac:dyDescent="0.2">
      <c r="C42" s="3" t="s">
        <v>9</v>
      </c>
      <c r="D42" s="2" t="s">
        <v>38</v>
      </c>
      <c r="E42" s="2" t="s">
        <v>37</v>
      </c>
      <c r="F42" s="35">
        <f>265</f>
        <v>265</v>
      </c>
      <c r="G42" s="35">
        <v>356</v>
      </c>
      <c r="H42" s="35"/>
      <c r="I42" s="35"/>
    </row>
    <row r="43" spans="2:9" ht="30" customHeight="1" x14ac:dyDescent="0.2">
      <c r="C43" s="3" t="s">
        <v>33</v>
      </c>
      <c r="D43" s="2" t="s">
        <v>38</v>
      </c>
      <c r="E43" s="2" t="s">
        <v>37</v>
      </c>
      <c r="F43" s="35">
        <f>265</f>
        <v>265</v>
      </c>
      <c r="G43" s="35">
        <v>356</v>
      </c>
      <c r="H43" s="35"/>
      <c r="I43" s="35"/>
    </row>
    <row r="44" spans="2:9" ht="30" customHeight="1" x14ac:dyDescent="0.2">
      <c r="B44" s="2" t="s">
        <v>35</v>
      </c>
      <c r="C44" s="3" t="s">
        <v>34</v>
      </c>
      <c r="D44" s="2" t="s">
        <v>36</v>
      </c>
      <c r="E44" s="2" t="s">
        <v>37</v>
      </c>
      <c r="F44" s="35">
        <f>400</f>
        <v>400</v>
      </c>
      <c r="G44" s="35">
        <v>356</v>
      </c>
      <c r="H44" s="35"/>
      <c r="I44" s="35"/>
    </row>
    <row r="45" spans="2:9" ht="30" customHeight="1" x14ac:dyDescent="0.2">
      <c r="F45" s="35"/>
      <c r="G45" s="35"/>
      <c r="H45" s="35"/>
      <c r="I45" s="35"/>
    </row>
    <row r="46" spans="2:9" ht="30" customHeight="1" x14ac:dyDescent="0.2">
      <c r="B46" s="29" t="s">
        <v>39</v>
      </c>
      <c r="C46" s="3" t="s">
        <v>5</v>
      </c>
      <c r="D46" s="2" t="s">
        <v>96</v>
      </c>
      <c r="E46" s="2" t="s">
        <v>37</v>
      </c>
      <c r="F46" s="35">
        <f>432</f>
        <v>432</v>
      </c>
      <c r="G46" s="35">
        <v>356</v>
      </c>
      <c r="H46" s="35"/>
      <c r="I46" s="35"/>
    </row>
    <row r="47" spans="2:9" ht="30" customHeight="1" thickBot="1" x14ac:dyDescent="0.25">
      <c r="B47" s="15"/>
      <c r="C47" s="31" t="s">
        <v>97</v>
      </c>
      <c r="D47" s="29"/>
      <c r="E47" s="29"/>
      <c r="F47" s="35">
        <f>SUM(F39:F46)</f>
        <v>2427</v>
      </c>
      <c r="G47" s="35">
        <f>SUM(G39:G46)</f>
        <v>2492</v>
      </c>
      <c r="H47" s="35"/>
      <c r="I47" s="35"/>
    </row>
    <row r="48" spans="2:9" ht="30" customHeight="1" thickBot="1" x14ac:dyDescent="0.25">
      <c r="B48" s="29"/>
      <c r="C48" s="32"/>
      <c r="D48" s="33"/>
      <c r="E48" s="33"/>
      <c r="F48" s="36">
        <f>SUM(F47:G47)</f>
        <v>4919</v>
      </c>
      <c r="G48" s="39"/>
      <c r="H48" s="35"/>
      <c r="I48" s="35"/>
    </row>
    <row r="49" spans="2:9" ht="30" customHeight="1" x14ac:dyDescent="0.2">
      <c r="B49" s="14" t="s">
        <v>40</v>
      </c>
      <c r="C49" s="16" t="s">
        <v>2</v>
      </c>
      <c r="D49" s="16" t="s">
        <v>3</v>
      </c>
      <c r="E49" s="16" t="s">
        <v>4</v>
      </c>
      <c r="F49" s="35"/>
      <c r="G49" s="35"/>
      <c r="H49" s="35"/>
      <c r="I49" s="35"/>
    </row>
    <row r="50" spans="2:9" ht="30" customHeight="1" x14ac:dyDescent="0.2">
      <c r="B50" s="16"/>
      <c r="C50" s="16"/>
      <c r="D50" s="16"/>
      <c r="F50" s="35"/>
      <c r="G50" s="35"/>
      <c r="H50" s="35"/>
      <c r="I50" s="35"/>
    </row>
    <row r="51" spans="2:9" ht="30" customHeight="1" x14ac:dyDescent="0.2">
      <c r="B51" s="2" t="s">
        <v>41</v>
      </c>
      <c r="C51" s="19" t="s">
        <v>5</v>
      </c>
      <c r="D51" s="2" t="s">
        <v>38</v>
      </c>
      <c r="E51" s="2" t="s">
        <v>37</v>
      </c>
      <c r="F51" s="35">
        <f>265</f>
        <v>265</v>
      </c>
      <c r="G51" s="35">
        <v>356</v>
      </c>
      <c r="H51" s="35"/>
      <c r="I51" s="35"/>
    </row>
    <row r="52" spans="2:9" ht="30" customHeight="1" x14ac:dyDescent="0.2">
      <c r="C52" s="19" t="s">
        <v>9</v>
      </c>
      <c r="D52" s="2" t="s">
        <v>38</v>
      </c>
      <c r="E52" s="2" t="s">
        <v>37</v>
      </c>
      <c r="F52" s="35">
        <f>265</f>
        <v>265</v>
      </c>
      <c r="G52" s="35">
        <v>356</v>
      </c>
      <c r="H52" s="35"/>
      <c r="I52" s="35"/>
    </row>
    <row r="53" spans="2:9" ht="30" customHeight="1" x14ac:dyDescent="0.2">
      <c r="C53" s="3" t="s">
        <v>33</v>
      </c>
      <c r="D53" s="2" t="s">
        <v>36</v>
      </c>
      <c r="E53" s="2" t="s">
        <v>37</v>
      </c>
      <c r="F53" s="35">
        <f>400</f>
        <v>400</v>
      </c>
      <c r="G53" s="35">
        <v>356</v>
      </c>
      <c r="H53" s="35"/>
      <c r="I53" s="35"/>
    </row>
    <row r="54" spans="2:9" ht="30" customHeight="1" x14ac:dyDescent="0.2">
      <c r="C54" s="3" t="s">
        <v>34</v>
      </c>
      <c r="D54" s="2" t="s">
        <v>38</v>
      </c>
      <c r="E54" s="2" t="s">
        <v>42</v>
      </c>
      <c r="F54" s="35">
        <f>223</f>
        <v>223</v>
      </c>
      <c r="G54" s="35">
        <v>356</v>
      </c>
      <c r="H54" s="35"/>
      <c r="I54" s="35"/>
    </row>
    <row r="55" spans="2:9" ht="30" customHeight="1" x14ac:dyDescent="0.2">
      <c r="B55" s="2" t="s">
        <v>43</v>
      </c>
      <c r="C55" s="19" t="s">
        <v>5</v>
      </c>
      <c r="D55" s="2" t="s">
        <v>38</v>
      </c>
      <c r="E55" s="2" t="s">
        <v>42</v>
      </c>
      <c r="F55" s="35">
        <f>223</f>
        <v>223</v>
      </c>
      <c r="G55" s="35">
        <v>356</v>
      </c>
      <c r="H55" s="35"/>
      <c r="I55" s="35"/>
    </row>
    <row r="56" spans="2:9" ht="30" customHeight="1" x14ac:dyDescent="0.2">
      <c r="B56" s="2" t="s">
        <v>44</v>
      </c>
      <c r="C56" s="3" t="s">
        <v>5</v>
      </c>
      <c r="D56" s="2" t="s">
        <v>38</v>
      </c>
      <c r="E56" s="2" t="s">
        <v>42</v>
      </c>
      <c r="F56" s="35">
        <f>223</f>
        <v>223</v>
      </c>
      <c r="G56" s="35">
        <v>356</v>
      </c>
      <c r="H56" s="35"/>
      <c r="I56" s="35"/>
    </row>
    <row r="57" spans="2:9" ht="30" customHeight="1" x14ac:dyDescent="0.2">
      <c r="B57" s="2" t="s">
        <v>45</v>
      </c>
      <c r="C57" s="3" t="s">
        <v>5</v>
      </c>
      <c r="D57" s="2" t="s">
        <v>38</v>
      </c>
      <c r="E57" s="2" t="s">
        <v>42</v>
      </c>
      <c r="F57" s="35">
        <f>223</f>
        <v>223</v>
      </c>
      <c r="G57" s="35">
        <v>356</v>
      </c>
      <c r="H57" s="35"/>
      <c r="I57" s="35"/>
    </row>
    <row r="58" spans="2:9" ht="30" customHeight="1" x14ac:dyDescent="0.2">
      <c r="B58" s="2" t="s">
        <v>46</v>
      </c>
      <c r="C58" s="3" t="s">
        <v>13</v>
      </c>
      <c r="D58" s="2" t="s">
        <v>47</v>
      </c>
      <c r="E58" s="2" t="s">
        <v>26</v>
      </c>
      <c r="F58" s="35">
        <f>382</f>
        <v>382</v>
      </c>
      <c r="G58" s="35">
        <v>356</v>
      </c>
      <c r="H58" s="35"/>
      <c r="I58" s="35"/>
    </row>
    <row r="59" spans="2:9" ht="30" customHeight="1" x14ac:dyDescent="0.2">
      <c r="C59" s="3" t="s">
        <v>15</v>
      </c>
      <c r="D59" s="2" t="s">
        <v>47</v>
      </c>
      <c r="E59" s="2" t="s">
        <v>26</v>
      </c>
      <c r="F59" s="35">
        <f>382</f>
        <v>382</v>
      </c>
      <c r="G59" s="35">
        <v>356</v>
      </c>
      <c r="H59" s="35"/>
      <c r="I59" s="35"/>
    </row>
    <row r="60" spans="2:9" ht="30" customHeight="1" x14ac:dyDescent="0.2">
      <c r="C60" s="3" t="s">
        <v>17</v>
      </c>
      <c r="D60" s="2" t="s">
        <v>47</v>
      </c>
      <c r="E60" s="2" t="s">
        <v>26</v>
      </c>
      <c r="F60" s="35">
        <f>382</f>
        <v>382</v>
      </c>
      <c r="G60" s="35">
        <v>356</v>
      </c>
      <c r="H60" s="35"/>
      <c r="I60" s="35"/>
    </row>
    <row r="61" spans="2:9" ht="30" customHeight="1" x14ac:dyDescent="0.2">
      <c r="C61" s="3" t="s">
        <v>18</v>
      </c>
      <c r="D61" s="2" t="s">
        <v>47</v>
      </c>
      <c r="E61" s="2" t="s">
        <v>26</v>
      </c>
      <c r="F61" s="35">
        <f>382</f>
        <v>382</v>
      </c>
      <c r="G61" s="35">
        <v>356</v>
      </c>
      <c r="H61" s="35"/>
      <c r="I61" s="35"/>
    </row>
    <row r="62" spans="2:9" ht="30" customHeight="1" thickBot="1" x14ac:dyDescent="0.25">
      <c r="B62" s="29"/>
      <c r="C62" s="31" t="s">
        <v>98</v>
      </c>
      <c r="D62" s="29"/>
      <c r="E62" s="29"/>
      <c r="F62" s="42">
        <f>SUM(F51:F61)</f>
        <v>3350</v>
      </c>
      <c r="G62" s="42">
        <f>SUM(G51:G61)</f>
        <v>3916</v>
      </c>
      <c r="H62" s="42"/>
      <c r="I62" s="42"/>
    </row>
    <row r="63" spans="2:9" ht="30" customHeight="1" thickBot="1" x14ac:dyDescent="0.25">
      <c r="B63" s="29"/>
      <c r="C63" s="31"/>
      <c r="D63" s="29"/>
      <c r="E63" s="29"/>
      <c r="F63" s="36">
        <f>SUM(F62:G62)</f>
        <v>7266</v>
      </c>
      <c r="G63" s="35"/>
      <c r="H63" s="35"/>
      <c r="I63" s="35"/>
    </row>
    <row r="64" spans="2:9" ht="30" customHeight="1" thickBot="1" x14ac:dyDescent="0.25">
      <c r="B64" s="15"/>
      <c r="C64" s="18"/>
      <c r="D64" s="15"/>
      <c r="E64" s="15"/>
      <c r="F64" s="35"/>
      <c r="G64" s="35"/>
      <c r="H64" s="35"/>
      <c r="I64" s="35"/>
    </row>
    <row r="65" spans="1:9" ht="30" customHeight="1" thickBot="1" x14ac:dyDescent="0.25">
      <c r="B65" s="46" t="s">
        <v>62</v>
      </c>
      <c r="C65" s="46"/>
      <c r="D65" s="46"/>
      <c r="E65" s="46"/>
      <c r="F65" s="35"/>
      <c r="G65" s="35"/>
      <c r="H65" s="35"/>
      <c r="I65" s="35"/>
    </row>
    <row r="66" spans="1:9" ht="30" customHeight="1" x14ac:dyDescent="0.2">
      <c r="B66" s="14" t="s">
        <v>52</v>
      </c>
      <c r="F66" s="35"/>
      <c r="G66" s="35"/>
      <c r="H66" s="35"/>
      <c r="I66" s="35"/>
    </row>
    <row r="67" spans="1:9" ht="30" customHeight="1" x14ac:dyDescent="0.2">
      <c r="B67" s="2" t="s">
        <v>53</v>
      </c>
      <c r="C67" s="3" t="s">
        <v>54</v>
      </c>
      <c r="D67" s="2" t="s">
        <v>38</v>
      </c>
      <c r="E67" s="2" t="s">
        <v>55</v>
      </c>
      <c r="F67" s="35">
        <f>243</f>
        <v>243</v>
      </c>
      <c r="G67" s="35"/>
      <c r="H67" s="35"/>
      <c r="I67" s="35"/>
    </row>
    <row r="68" spans="1:9" ht="30" customHeight="1" x14ac:dyDescent="0.2">
      <c r="B68" s="2" t="s">
        <v>56</v>
      </c>
      <c r="C68" s="3" t="s">
        <v>54</v>
      </c>
      <c r="D68" s="2" t="s">
        <v>38</v>
      </c>
      <c r="E68" s="2" t="s">
        <v>55</v>
      </c>
      <c r="F68" s="35">
        <f>243</f>
        <v>243</v>
      </c>
      <c r="G68" s="35"/>
      <c r="H68" s="35"/>
      <c r="I68" s="35"/>
    </row>
    <row r="69" spans="1:9" ht="30" customHeight="1" x14ac:dyDescent="0.2">
      <c r="B69" s="2" t="s">
        <v>57</v>
      </c>
      <c r="C69" s="3" t="s">
        <v>54</v>
      </c>
      <c r="D69" s="2" t="s">
        <v>38</v>
      </c>
      <c r="E69" s="2" t="s">
        <v>55</v>
      </c>
      <c r="F69" s="35">
        <f>243</f>
        <v>243</v>
      </c>
      <c r="G69" s="35"/>
      <c r="H69" s="35"/>
      <c r="I69" s="35"/>
    </row>
    <row r="70" spans="1:9" ht="30" customHeight="1" x14ac:dyDescent="0.2">
      <c r="B70" s="2" t="s">
        <v>58</v>
      </c>
      <c r="C70" s="3" t="s">
        <v>54</v>
      </c>
      <c r="D70" s="2" t="s">
        <v>38</v>
      </c>
      <c r="E70" s="2" t="s">
        <v>59</v>
      </c>
      <c r="F70" s="35">
        <f>202</f>
        <v>202</v>
      </c>
      <c r="G70" s="35"/>
      <c r="H70" s="35"/>
      <c r="I70" s="35"/>
    </row>
    <row r="71" spans="1:9" ht="30" customHeight="1" x14ac:dyDescent="0.2">
      <c r="B71" s="2" t="s">
        <v>60</v>
      </c>
      <c r="C71" s="3" t="s">
        <v>54</v>
      </c>
      <c r="D71" s="2" t="s">
        <v>38</v>
      </c>
      <c r="E71" s="2" t="s">
        <v>55</v>
      </c>
      <c r="F71" s="35">
        <f>243</f>
        <v>243</v>
      </c>
      <c r="G71" s="35"/>
      <c r="H71" s="35"/>
      <c r="I71" s="35"/>
    </row>
    <row r="72" spans="1:9" ht="30" customHeight="1" x14ac:dyDescent="0.2">
      <c r="B72" s="2" t="s">
        <v>61</v>
      </c>
      <c r="C72" s="3" t="s">
        <v>54</v>
      </c>
      <c r="D72" s="2" t="s">
        <v>36</v>
      </c>
      <c r="E72" s="2" t="s">
        <v>37</v>
      </c>
      <c r="F72" s="35">
        <f>400</f>
        <v>400</v>
      </c>
      <c r="G72" s="35"/>
      <c r="H72" s="35"/>
      <c r="I72" s="35"/>
    </row>
    <row r="73" spans="1:9" ht="30" customHeight="1" thickBot="1" x14ac:dyDescent="0.25">
      <c r="F73" s="35"/>
      <c r="G73" s="35"/>
      <c r="H73" s="35"/>
      <c r="I73" s="35"/>
    </row>
    <row r="74" spans="1:9" ht="30" customHeight="1" thickBot="1" x14ac:dyDescent="0.25">
      <c r="B74" s="15"/>
      <c r="C74" s="18" t="s">
        <v>99</v>
      </c>
      <c r="D74" s="15"/>
      <c r="E74" s="15"/>
      <c r="F74" s="36">
        <f>SUM(F67:F72)</f>
        <v>1574</v>
      </c>
      <c r="G74" s="35"/>
      <c r="H74" s="35"/>
      <c r="I74" s="35"/>
    </row>
    <row r="75" spans="1:9" ht="30" customHeight="1" thickBot="1" x14ac:dyDescent="0.25">
      <c r="A75" s="27"/>
      <c r="B75" s="20" t="s">
        <v>49</v>
      </c>
      <c r="C75" s="21"/>
      <c r="D75" s="20"/>
      <c r="E75" s="15"/>
      <c r="F75" s="35"/>
      <c r="G75" s="35"/>
      <c r="H75" s="35"/>
      <c r="I75" s="35"/>
    </row>
    <row r="76" spans="1:9" ht="30" customHeight="1" x14ac:dyDescent="0.2">
      <c r="B76" s="16" t="s">
        <v>64</v>
      </c>
      <c r="C76" s="16" t="s">
        <v>2</v>
      </c>
      <c r="D76" s="16" t="s">
        <v>3</v>
      </c>
      <c r="E76" s="16" t="s">
        <v>4</v>
      </c>
      <c r="F76" s="35"/>
      <c r="G76" s="35"/>
      <c r="H76" s="35"/>
      <c r="I76" s="35"/>
    </row>
    <row r="77" spans="1:9" ht="30" customHeight="1" x14ac:dyDescent="0.2">
      <c r="B77" s="2" t="s">
        <v>63</v>
      </c>
      <c r="C77" s="19" t="s">
        <v>5</v>
      </c>
      <c r="D77" s="2" t="s">
        <v>6</v>
      </c>
      <c r="E77" s="2" t="s">
        <v>8</v>
      </c>
      <c r="F77" s="35">
        <f>319</f>
        <v>319</v>
      </c>
      <c r="G77" s="35">
        <v>356</v>
      </c>
      <c r="H77" s="35"/>
      <c r="I77" s="35"/>
    </row>
    <row r="78" spans="1:9" ht="30" customHeight="1" x14ac:dyDescent="0.2">
      <c r="C78" s="19" t="s">
        <v>9</v>
      </c>
      <c r="D78" s="2" t="s">
        <v>6</v>
      </c>
      <c r="E78" s="2" t="s">
        <v>8</v>
      </c>
      <c r="F78" s="35">
        <f>319</f>
        <v>319</v>
      </c>
      <c r="G78" s="35">
        <v>356</v>
      </c>
      <c r="H78" s="35"/>
      <c r="I78" s="35"/>
    </row>
    <row r="79" spans="1:9" ht="30" customHeight="1" x14ac:dyDescent="0.2">
      <c r="C79" s="3" t="s">
        <v>33</v>
      </c>
      <c r="D79" s="2" t="s">
        <v>6</v>
      </c>
      <c r="E79" s="2" t="s">
        <v>8</v>
      </c>
      <c r="F79" s="35">
        <f>319</f>
        <v>319</v>
      </c>
      <c r="G79" s="35">
        <v>356</v>
      </c>
      <c r="H79" s="35"/>
      <c r="I79" s="35"/>
    </row>
    <row r="80" spans="1:9" ht="30" customHeight="1" x14ac:dyDescent="0.2">
      <c r="B80" s="2" t="s">
        <v>65</v>
      </c>
      <c r="C80" s="3" t="s">
        <v>5</v>
      </c>
      <c r="D80" s="2" t="s">
        <v>6</v>
      </c>
      <c r="E80" s="2" t="s">
        <v>8</v>
      </c>
      <c r="F80" s="35">
        <f>319</f>
        <v>319</v>
      </c>
      <c r="G80" s="35">
        <v>356</v>
      </c>
      <c r="H80" s="35"/>
      <c r="I80" s="35"/>
    </row>
    <row r="81" spans="2:10" ht="30" customHeight="1" x14ac:dyDescent="0.2">
      <c r="B81" s="2" t="s">
        <v>66</v>
      </c>
      <c r="C81" s="19" t="s">
        <v>5</v>
      </c>
      <c r="D81" s="2" t="s">
        <v>6</v>
      </c>
      <c r="E81" s="2" t="s">
        <v>8</v>
      </c>
      <c r="F81" s="35">
        <f>319</f>
        <v>319</v>
      </c>
      <c r="G81" s="35">
        <v>356</v>
      </c>
      <c r="H81" s="35"/>
      <c r="I81" s="35"/>
    </row>
    <row r="82" spans="2:10" ht="30" customHeight="1" x14ac:dyDescent="0.2">
      <c r="B82" s="2" t="s">
        <v>67</v>
      </c>
      <c r="C82" s="3" t="s">
        <v>5</v>
      </c>
      <c r="D82" s="2" t="s">
        <v>6</v>
      </c>
      <c r="E82" s="2" t="s">
        <v>8</v>
      </c>
      <c r="F82" s="35">
        <f>319</f>
        <v>319</v>
      </c>
      <c r="G82" s="35">
        <v>356</v>
      </c>
      <c r="H82" s="35"/>
      <c r="I82" s="35"/>
    </row>
    <row r="83" spans="2:10" ht="30" customHeight="1" x14ac:dyDescent="0.2">
      <c r="B83" s="2" t="s">
        <v>68</v>
      </c>
      <c r="C83" s="19" t="s">
        <v>5</v>
      </c>
      <c r="D83" s="2" t="s">
        <v>6</v>
      </c>
      <c r="E83" s="2" t="s">
        <v>8</v>
      </c>
      <c r="F83" s="35">
        <f>319</f>
        <v>319</v>
      </c>
      <c r="G83" s="35">
        <v>356</v>
      </c>
      <c r="H83" s="35"/>
      <c r="I83" s="35"/>
    </row>
    <row r="84" spans="2:10" ht="30" customHeight="1" x14ac:dyDescent="0.2">
      <c r="B84" s="2" t="s">
        <v>69</v>
      </c>
      <c r="C84" s="3" t="s">
        <v>5</v>
      </c>
      <c r="D84" s="2" t="s">
        <v>6</v>
      </c>
      <c r="E84" s="2" t="s">
        <v>8</v>
      </c>
      <c r="F84" s="35">
        <f>319</f>
        <v>319</v>
      </c>
      <c r="G84" s="35">
        <v>356</v>
      </c>
      <c r="H84" s="35"/>
      <c r="I84" s="35"/>
    </row>
    <row r="85" spans="2:10" ht="30" customHeight="1" x14ac:dyDescent="0.2">
      <c r="B85" s="2" t="s">
        <v>70</v>
      </c>
      <c r="C85" s="3" t="s">
        <v>5</v>
      </c>
      <c r="D85" s="2" t="s">
        <v>6</v>
      </c>
      <c r="E85" s="2" t="s">
        <v>8</v>
      </c>
      <c r="F85" s="35">
        <f>319</f>
        <v>319</v>
      </c>
      <c r="G85" s="35">
        <v>356</v>
      </c>
      <c r="H85" s="35"/>
      <c r="I85" s="35"/>
    </row>
    <row r="86" spans="2:10" ht="30" customHeight="1" x14ac:dyDescent="0.2">
      <c r="B86" s="2" t="s">
        <v>71</v>
      </c>
      <c r="C86" s="19" t="s">
        <v>5</v>
      </c>
      <c r="D86" s="2" t="s">
        <v>6</v>
      </c>
      <c r="E86" s="2" t="s">
        <v>8</v>
      </c>
      <c r="F86" s="35">
        <f>319</f>
        <v>319</v>
      </c>
      <c r="G86" s="35">
        <v>356</v>
      </c>
      <c r="H86" s="35"/>
      <c r="I86" s="35"/>
    </row>
    <row r="87" spans="2:10" ht="30" customHeight="1" x14ac:dyDescent="0.2">
      <c r="C87" s="19" t="s">
        <v>9</v>
      </c>
      <c r="D87" s="2" t="s">
        <v>6</v>
      </c>
      <c r="E87" s="2" t="s">
        <v>8</v>
      </c>
      <c r="F87" s="35">
        <f>319</f>
        <v>319</v>
      </c>
      <c r="G87" s="35">
        <v>356</v>
      </c>
      <c r="H87" s="35"/>
      <c r="I87" s="35"/>
    </row>
    <row r="88" spans="2:10" ht="30" customHeight="1" x14ac:dyDescent="0.2">
      <c r="B88" s="2" t="s">
        <v>72</v>
      </c>
      <c r="C88" s="19" t="s">
        <v>5</v>
      </c>
      <c r="D88" s="2" t="s">
        <v>6</v>
      </c>
      <c r="E88" s="2" t="s">
        <v>8</v>
      </c>
      <c r="F88" s="35">
        <f>319</f>
        <v>319</v>
      </c>
      <c r="G88" s="35">
        <v>356</v>
      </c>
      <c r="H88" s="35"/>
      <c r="I88" s="35"/>
    </row>
    <row r="89" spans="2:10" ht="30" customHeight="1" x14ac:dyDescent="0.2">
      <c r="C89" s="19" t="s">
        <v>9</v>
      </c>
      <c r="D89" s="2" t="s">
        <v>6</v>
      </c>
      <c r="E89" s="2" t="s">
        <v>8</v>
      </c>
      <c r="F89" s="35">
        <f>319</f>
        <v>319</v>
      </c>
      <c r="G89" s="35">
        <v>356</v>
      </c>
      <c r="H89" s="35"/>
      <c r="I89" s="35"/>
    </row>
    <row r="90" spans="2:10" ht="30" customHeight="1" x14ac:dyDescent="0.2">
      <c r="B90" s="2" t="s">
        <v>74</v>
      </c>
      <c r="C90" s="3" t="s">
        <v>5</v>
      </c>
      <c r="D90" s="2" t="s">
        <v>75</v>
      </c>
      <c r="E90" s="2" t="s">
        <v>26</v>
      </c>
      <c r="F90" s="35">
        <f>416</f>
        <v>416</v>
      </c>
      <c r="G90" s="35">
        <v>356</v>
      </c>
      <c r="H90" s="35"/>
      <c r="I90" s="35"/>
    </row>
    <row r="91" spans="2:10" ht="30" customHeight="1" thickBot="1" x14ac:dyDescent="0.25">
      <c r="C91" s="31" t="s">
        <v>100</v>
      </c>
      <c r="F91" s="42">
        <f>SUM(F77:F90)</f>
        <v>4563</v>
      </c>
      <c r="G91" s="42">
        <f>SUM(G77:G90)</f>
        <v>4984</v>
      </c>
      <c r="H91" s="42"/>
      <c r="I91" s="42"/>
      <c r="J91" s="43"/>
    </row>
    <row r="92" spans="2:10" ht="30" customHeight="1" thickBot="1" x14ac:dyDescent="0.25">
      <c r="B92" s="15"/>
      <c r="C92" s="34"/>
      <c r="D92" s="15"/>
      <c r="E92" s="15"/>
      <c r="F92" s="36">
        <f>SUM(F91:G91)</f>
        <v>9547</v>
      </c>
      <c r="G92" s="35"/>
      <c r="H92" s="35"/>
      <c r="I92" s="35"/>
    </row>
    <row r="93" spans="2:10" ht="30" customHeight="1" thickBot="1" x14ac:dyDescent="0.25">
      <c r="B93" s="20" t="s">
        <v>49</v>
      </c>
      <c r="C93" s="21"/>
      <c r="D93" s="20"/>
      <c r="E93" s="26"/>
      <c r="F93" s="35"/>
      <c r="G93" s="35"/>
      <c r="H93" s="35"/>
      <c r="I93" s="35"/>
    </row>
    <row r="94" spans="2:10" ht="30" customHeight="1" thickTop="1" x14ac:dyDescent="0.2">
      <c r="B94" s="14" t="s">
        <v>73</v>
      </c>
      <c r="C94" s="16" t="s">
        <v>2</v>
      </c>
      <c r="D94" s="16" t="s">
        <v>3</v>
      </c>
      <c r="E94" s="16" t="s">
        <v>4</v>
      </c>
      <c r="F94" s="35"/>
      <c r="G94" s="35"/>
      <c r="H94" s="35"/>
      <c r="I94" s="35"/>
    </row>
    <row r="95" spans="2:10" ht="30" customHeight="1" x14ac:dyDescent="0.2">
      <c r="B95" s="2" t="s">
        <v>76</v>
      </c>
      <c r="C95" s="19" t="s">
        <v>5</v>
      </c>
      <c r="D95" s="2" t="s">
        <v>38</v>
      </c>
      <c r="E95" s="2" t="s">
        <v>77</v>
      </c>
      <c r="F95" s="35">
        <f>212</f>
        <v>212</v>
      </c>
      <c r="G95" s="35">
        <v>356</v>
      </c>
      <c r="H95" s="35"/>
      <c r="I95" s="35"/>
    </row>
    <row r="96" spans="2:10" ht="30" customHeight="1" x14ac:dyDescent="0.2">
      <c r="C96" s="19" t="s">
        <v>9</v>
      </c>
      <c r="D96" s="2" t="s">
        <v>38</v>
      </c>
      <c r="E96" s="2" t="s">
        <v>77</v>
      </c>
      <c r="F96" s="35">
        <f>212</f>
        <v>212</v>
      </c>
      <c r="G96" s="35">
        <v>356</v>
      </c>
      <c r="H96" s="35"/>
      <c r="I96" s="35"/>
    </row>
    <row r="97" spans="2:9" ht="30" customHeight="1" x14ac:dyDescent="0.2">
      <c r="C97" s="3" t="s">
        <v>33</v>
      </c>
      <c r="D97" s="2" t="s">
        <v>38</v>
      </c>
      <c r="E97" s="2" t="s">
        <v>77</v>
      </c>
      <c r="F97" s="35">
        <f>212</f>
        <v>212</v>
      </c>
      <c r="G97" s="35">
        <v>356</v>
      </c>
      <c r="H97" s="35"/>
      <c r="I97" s="35"/>
    </row>
    <row r="98" spans="2:9" ht="30" customHeight="1" x14ac:dyDescent="0.2">
      <c r="B98" s="2" t="s">
        <v>78</v>
      </c>
      <c r="C98" s="19" t="s">
        <v>5</v>
      </c>
      <c r="D98" s="2" t="s">
        <v>38</v>
      </c>
      <c r="E98" s="2" t="s">
        <v>77</v>
      </c>
      <c r="F98" s="35">
        <f>212</f>
        <v>212</v>
      </c>
      <c r="G98" s="35">
        <v>356</v>
      </c>
      <c r="H98" s="35"/>
      <c r="I98" s="35"/>
    </row>
    <row r="99" spans="2:9" ht="30" customHeight="1" x14ac:dyDescent="0.2">
      <c r="B99" s="2" t="s">
        <v>79</v>
      </c>
      <c r="C99" s="19" t="s">
        <v>5</v>
      </c>
      <c r="D99" s="2" t="s">
        <v>38</v>
      </c>
      <c r="E99" s="2" t="s">
        <v>77</v>
      </c>
      <c r="F99" s="35">
        <f>212</f>
        <v>212</v>
      </c>
      <c r="G99" s="35">
        <v>356</v>
      </c>
      <c r="H99" s="35"/>
      <c r="I99" s="35"/>
    </row>
    <row r="100" spans="2:9" ht="30" customHeight="1" x14ac:dyDescent="0.2">
      <c r="B100" s="2" t="s">
        <v>80</v>
      </c>
      <c r="C100" s="3" t="s">
        <v>5</v>
      </c>
      <c r="D100" s="2" t="s">
        <v>38</v>
      </c>
      <c r="E100" s="2" t="s">
        <v>77</v>
      </c>
      <c r="F100" s="35">
        <f>212</f>
        <v>212</v>
      </c>
      <c r="G100" s="35">
        <v>356</v>
      </c>
      <c r="H100" s="35"/>
      <c r="I100" s="35"/>
    </row>
    <row r="101" spans="2:9" ht="30" customHeight="1" x14ac:dyDescent="0.2">
      <c r="F101" s="35"/>
      <c r="G101" s="35"/>
      <c r="H101" s="35"/>
      <c r="I101" s="35"/>
    </row>
    <row r="102" spans="2:9" ht="30" customHeight="1" x14ac:dyDescent="0.2">
      <c r="B102" s="2" t="s">
        <v>81</v>
      </c>
      <c r="C102" s="19" t="s">
        <v>5</v>
      </c>
      <c r="D102" s="2" t="s">
        <v>82</v>
      </c>
      <c r="E102" s="2" t="s">
        <v>77</v>
      </c>
      <c r="F102" s="35">
        <f>238</f>
        <v>238</v>
      </c>
      <c r="G102" s="35">
        <v>356</v>
      </c>
      <c r="H102" s="35"/>
      <c r="I102" s="35"/>
    </row>
    <row r="103" spans="2:9" ht="30" customHeight="1" x14ac:dyDescent="0.2">
      <c r="C103" s="19" t="s">
        <v>9</v>
      </c>
      <c r="D103" s="2" t="s">
        <v>82</v>
      </c>
      <c r="E103" s="2" t="s">
        <v>77</v>
      </c>
      <c r="F103" s="35">
        <f>238</f>
        <v>238</v>
      </c>
      <c r="G103" s="35">
        <v>356</v>
      </c>
      <c r="H103" s="35"/>
      <c r="I103" s="35"/>
    </row>
    <row r="104" spans="2:9" ht="30" customHeight="1" x14ac:dyDescent="0.2">
      <c r="B104" s="2" t="s">
        <v>83</v>
      </c>
      <c r="C104" s="3" t="s">
        <v>86</v>
      </c>
      <c r="D104" s="2" t="s">
        <v>84</v>
      </c>
      <c r="E104" s="2" t="s">
        <v>85</v>
      </c>
      <c r="F104" s="35">
        <f>362+362</f>
        <v>724</v>
      </c>
      <c r="G104" s="35">
        <f>356*2</f>
        <v>712</v>
      </c>
      <c r="H104" s="35"/>
      <c r="I104" s="35"/>
    </row>
    <row r="105" spans="2:9" ht="30" customHeight="1" x14ac:dyDescent="0.2">
      <c r="B105" s="2" t="s">
        <v>90</v>
      </c>
      <c r="C105" s="3" t="s">
        <v>87</v>
      </c>
      <c r="D105" s="2" t="s">
        <v>84</v>
      </c>
      <c r="E105" s="2" t="s">
        <v>85</v>
      </c>
      <c r="F105" s="35">
        <f>362+362</f>
        <v>724</v>
      </c>
      <c r="G105" s="35">
        <f>356*2</f>
        <v>712</v>
      </c>
      <c r="H105" s="35"/>
      <c r="I105" s="35"/>
    </row>
    <row r="106" spans="2:9" ht="30" customHeight="1" x14ac:dyDescent="0.2">
      <c r="C106" s="3" t="s">
        <v>88</v>
      </c>
      <c r="D106" s="2" t="s">
        <v>89</v>
      </c>
      <c r="E106" s="2" t="s">
        <v>85</v>
      </c>
      <c r="F106" s="35">
        <f>509</f>
        <v>509</v>
      </c>
      <c r="G106" s="35">
        <v>356</v>
      </c>
      <c r="H106" s="35"/>
      <c r="I106" s="35"/>
    </row>
    <row r="107" spans="2:9" ht="30" customHeight="1" x14ac:dyDescent="0.2">
      <c r="B107" s="2" t="s">
        <v>91</v>
      </c>
      <c r="C107" s="3" t="s">
        <v>5</v>
      </c>
      <c r="D107" s="2" t="s">
        <v>77</v>
      </c>
      <c r="E107" s="2" t="s">
        <v>85</v>
      </c>
      <c r="F107" s="35">
        <f>322</f>
        <v>322</v>
      </c>
      <c r="G107" s="35">
        <v>356</v>
      </c>
      <c r="H107" s="35"/>
      <c r="I107" s="35"/>
    </row>
    <row r="108" spans="2:9" ht="30" customHeight="1" x14ac:dyDescent="0.2">
      <c r="D108" s="2" t="s">
        <v>77</v>
      </c>
      <c r="E108" s="2" t="s">
        <v>85</v>
      </c>
      <c r="F108" s="35">
        <f>322</f>
        <v>322</v>
      </c>
      <c r="G108" s="35">
        <v>356</v>
      </c>
      <c r="H108" s="35"/>
      <c r="I108" s="35"/>
    </row>
    <row r="109" spans="2:9" ht="30" customHeight="1" x14ac:dyDescent="0.2">
      <c r="B109" s="2" t="s">
        <v>92</v>
      </c>
      <c r="C109" s="3" t="s">
        <v>93</v>
      </c>
      <c r="D109" s="2" t="s">
        <v>84</v>
      </c>
      <c r="E109" s="2" t="s">
        <v>85</v>
      </c>
      <c r="F109" s="35">
        <f>362+362+362+362</f>
        <v>1448</v>
      </c>
      <c r="G109" s="35">
        <f>356*4</f>
        <v>1424</v>
      </c>
      <c r="H109" s="35"/>
      <c r="I109" s="35"/>
    </row>
    <row r="110" spans="2:9" ht="30" customHeight="1" x14ac:dyDescent="0.2">
      <c r="C110" s="3" t="s">
        <v>34</v>
      </c>
      <c r="D110" s="2" t="s">
        <v>89</v>
      </c>
      <c r="E110" s="2" t="s">
        <v>85</v>
      </c>
      <c r="F110" s="35">
        <f>509</f>
        <v>509</v>
      </c>
      <c r="G110" s="35">
        <v>356</v>
      </c>
      <c r="H110" s="35"/>
      <c r="I110" s="35"/>
    </row>
    <row r="111" spans="2:9" ht="30" customHeight="1" thickBot="1" x14ac:dyDescent="0.25">
      <c r="C111" s="31" t="s">
        <v>101</v>
      </c>
      <c r="F111" s="42">
        <f>SUM(F95:F110)</f>
        <v>6306</v>
      </c>
      <c r="G111" s="42">
        <f>SUM(G95:G110)</f>
        <v>7120</v>
      </c>
      <c r="H111" s="42"/>
      <c r="I111" s="42"/>
    </row>
    <row r="112" spans="2:9" ht="30" customHeight="1" thickBot="1" x14ac:dyDescent="0.25">
      <c r="B112" s="15"/>
      <c r="C112" s="15"/>
      <c r="D112" s="15"/>
      <c r="E112" s="15"/>
      <c r="F112" s="36">
        <f>SUM(F111:G111)</f>
        <v>13426</v>
      </c>
      <c r="G112" s="35"/>
      <c r="H112" s="35"/>
      <c r="I112" s="35"/>
    </row>
    <row r="113" spans="3:9" ht="30" customHeight="1" thickBot="1" x14ac:dyDescent="0.25">
      <c r="F113" s="35"/>
      <c r="G113" s="35"/>
      <c r="H113" s="35"/>
      <c r="I113" s="35"/>
    </row>
    <row r="114" spans="3:9" ht="30" customHeight="1" thickBot="1" x14ac:dyDescent="0.25">
      <c r="C114" s="47" t="s">
        <v>105</v>
      </c>
      <c r="F114" s="36">
        <f>SUM(F112+F92+F74+F63+F48+F37+F23)</f>
        <v>55481</v>
      </c>
      <c r="G114" s="35"/>
      <c r="H114" s="35"/>
      <c r="I114" s="35"/>
    </row>
  </sheetData>
  <mergeCells count="2">
    <mergeCell ref="B1:C1"/>
    <mergeCell ref="B65:E65"/>
  </mergeCells>
  <printOptions horizontalCentered="1"/>
  <pageMargins left="0.4" right="0.4" top="0.4" bottom="0.4" header="0.25" footer="0.25"/>
  <pageSetup fitToHeight="0" orientation="portrait" r:id="rId1"/>
  <headerFooter differentFirst="1">
    <oddFooter>&amp;CPage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TM10000059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Kirsty Wilson</cp:lastModifiedBy>
  <dcterms:created xsi:type="dcterms:W3CDTF">2014-09-09T17:32:14Z</dcterms:created>
  <dcterms:modified xsi:type="dcterms:W3CDTF">2022-08-09T11:48:05Z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setID">
    <vt:lpwstr>TF10000021</vt:lpwstr>
  </property>
</Properties>
</file>