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pj\Desktop\"/>
    </mc:Choice>
  </mc:AlternateContent>
  <xr:revisionPtr revIDLastSave="0" documentId="8_{9DBBB58F-DE6D-42FF-BEA3-9500E6C87C51}" xr6:coauthVersionLast="47" xr6:coauthVersionMax="47" xr10:uidLastSave="{00000000-0000-0000-0000-000000000000}"/>
  <bookViews>
    <workbookView xWindow="6525" yWindow="1575" windowWidth="15660" windowHeight="13395" activeTab="1" xr2:uid="{00000000-000D-0000-FFFF-FFFF00000000}"/>
  </bookViews>
  <sheets>
    <sheet name="Angebot" sheetId="3" r:id="rId1"/>
    <sheet name="Kalk - Paneele" sheetId="1" r:id="rId2"/>
    <sheet name="Tabelle1" sheetId="4" r:id="rId3"/>
    <sheet name="Tabelle2" sheetId="7" r:id="rId4"/>
    <sheet name="Tabelle3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9" i="1" l="1"/>
  <c r="F29" i="1"/>
  <c r="G29" i="1"/>
  <c r="D16" i="1"/>
  <c r="F16" i="1" s="1"/>
  <c r="G16" i="1" s="1"/>
  <c r="D15" i="1"/>
  <c r="F15" i="1" s="1"/>
  <c r="G15" i="1" s="1"/>
  <c r="E16" i="1" l="1"/>
  <c r="E15" i="1"/>
  <c r="F42" i="1"/>
  <c r="G42" i="1" s="1"/>
  <c r="E42" i="1"/>
  <c r="D14" i="1"/>
  <c r="E14" i="1" s="1"/>
  <c r="E27" i="1"/>
  <c r="F27" i="1"/>
  <c r="G27" i="1" s="1"/>
  <c r="E28" i="1"/>
  <c r="F28" i="1"/>
  <c r="G28" i="1" s="1"/>
  <c r="D13" i="1"/>
  <c r="E13" i="1" s="1"/>
  <c r="E26" i="1"/>
  <c r="F26" i="1"/>
  <c r="G26" i="1" s="1"/>
  <c r="E25" i="1"/>
  <c r="F25" i="1"/>
  <c r="G25" i="1" s="1"/>
  <c r="D12" i="1"/>
  <c r="D11" i="1"/>
  <c r="F24" i="1"/>
  <c r="G24" i="1" s="1"/>
  <c r="E24" i="1"/>
  <c r="D10" i="1"/>
  <c r="E10" i="1" s="1"/>
  <c r="E12" i="1" l="1"/>
  <c r="F12" i="1"/>
  <c r="G12" i="1" s="1"/>
  <c r="E11" i="1"/>
  <c r="F11" i="1"/>
  <c r="G11" i="1" s="1"/>
  <c r="F14" i="1"/>
  <c r="G14" i="1" s="1"/>
  <c r="F13" i="1"/>
  <c r="G13" i="1" s="1"/>
  <c r="F10" i="1"/>
  <c r="G10" i="1" s="1"/>
  <c r="F33" i="1"/>
  <c r="G33" i="1" s="1"/>
  <c r="D7" i="1"/>
  <c r="F7" i="1" s="1"/>
  <c r="G7" i="1" s="1"/>
  <c r="F45" i="1"/>
  <c r="G45" i="1" s="1"/>
  <c r="F39" i="1"/>
  <c r="G39" i="1" s="1"/>
  <c r="F36" i="1"/>
  <c r="G36" i="1" s="1"/>
  <c r="F23" i="1"/>
  <c r="G23" i="1" s="1"/>
  <c r="F22" i="1"/>
  <c r="G22" i="1" s="1"/>
  <c r="F21" i="1"/>
  <c r="G21" i="1" s="1"/>
  <c r="E36" i="1" l="1"/>
  <c r="E33" i="1"/>
  <c r="E45" i="1"/>
  <c r="E39" i="1"/>
  <c r="D9" i="1"/>
  <c r="F9" i="1" s="1"/>
  <c r="G9" i="1" s="1"/>
  <c r="D8" i="1"/>
  <c r="F8" i="1" s="1"/>
  <c r="G8" i="1" s="1"/>
  <c r="G47" i="1" s="1"/>
  <c r="E23" i="1"/>
  <c r="E22" i="1"/>
  <c r="E21" i="1"/>
  <c r="G48" i="1" l="1"/>
  <c r="E9" i="1"/>
  <c r="E8" i="1"/>
  <c r="E7" i="1" l="1"/>
  <c r="D48" i="1" s="1"/>
  <c r="A8" i="3" l="1" a="1"/>
  <c r="A8" i="3" s="1"/>
  <c r="E48" i="1"/>
  <c r="A27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tc={14F5F143-C2E9-4BB6-98F2-98C8AAAF07C1}</author>
    <author>tc={F47540DB-C39A-40E8-8052-D3E29C5C6E32}</author>
  </authors>
  <commentList>
    <comment ref="A1" authorId="0" shapeId="0" xr:uid="{14F5F143-C2E9-4BB6-98F2-98C8AAAF07C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1€ Sicherheit je Meter für Differenz Rollenlängen</t>
      </text>
    </comment>
    <comment ref="B1" authorId="1" shapeId="0" xr:uid="{F47540DB-C39A-40E8-8052-D3E29C5C6E32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Susanne näht mindestens Hälfte der Paneele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<sst xmlns="http://schemas.openxmlformats.org/spreadsheetml/2006/main" count="243" uniqueCount="37">
  <si>
    <t>EK / m</t>
  </si>
  <si>
    <t>Nählohn</t>
  </si>
  <si>
    <t>Anzahl</t>
  </si>
  <si>
    <t>Breite</t>
  </si>
  <si>
    <t>Höhe</t>
  </si>
  <si>
    <t>Papprohre</t>
  </si>
  <si>
    <t>-</t>
  </si>
  <si>
    <t xml:space="preserve">zzgl. Umsatzsteuer </t>
  </si>
  <si>
    <t>Gesamtsumme netto</t>
  </si>
  <si>
    <t>Objektkalkulation</t>
  </si>
  <si>
    <t>HRA 17527 - AG Düsseldorf - Ust ID DE 171915284</t>
  </si>
  <si>
    <t>Paneele - Berlin Akustik</t>
  </si>
  <si>
    <t>Höhe (Mittel)</t>
  </si>
  <si>
    <t>Zuschlag*</t>
  </si>
  <si>
    <t>*darin enthalten: Liefer-/Anlieferkosten, Sachbearbeitung, Verpackungsaufwand, Speditionskosten Zulieferer, Verschnitt</t>
  </si>
  <si>
    <t>Paneelwagen</t>
  </si>
  <si>
    <t>Paneele</t>
  </si>
  <si>
    <t>E-Preis EK</t>
  </si>
  <si>
    <t>G-Preis EK</t>
  </si>
  <si>
    <t>Profile 3-Lauf</t>
  </si>
  <si>
    <t>Deckenclips</t>
  </si>
  <si>
    <t>Schienenverbinder</t>
  </si>
  <si>
    <t>EK Gesamt</t>
  </si>
  <si>
    <t>VK Gesamt</t>
  </si>
  <si>
    <t>E-PR VK</t>
  </si>
  <si>
    <t>G-PR VK</t>
  </si>
  <si>
    <t>Netto</t>
  </si>
  <si>
    <t xml:space="preserve">Beschwerung Unterleiste </t>
  </si>
  <si>
    <t>Brutto</t>
  </si>
  <si>
    <t xml:space="preserve">Alle Preise verstehen sich inkl. Vormontage der Beschwerungen, Lieferung, Verpackung </t>
  </si>
  <si>
    <t>Objektangebot VAN-1002245</t>
  </si>
  <si>
    <t>Wandwinkel 150-250mm mit Clip</t>
  </si>
  <si>
    <t>Objektangebot VAN-1002315</t>
  </si>
  <si>
    <t>Behang</t>
  </si>
  <si>
    <t>Berlin Akustik - 2753</t>
  </si>
  <si>
    <t>Obj. Transparent. - B106</t>
  </si>
  <si>
    <t>Obj. Transparent - B100/B106(2:1)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</si>
</sst>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strike/>
      <sz val="9"/>
      <color theme="1"/>
      <name val="Calibri"/>
      <family val="2"/>
      <scheme val="minor"/>
    </font>
    <font>
      <strike/>
      <sz val="9"/>
      <color theme="1"/>
      <name val="Calibri"/>
      <family val="2"/>
      <scheme val="minor"/>
    </font>
    <font>
      <strike/>
      <sz val="9"/>
      <color theme="0"/>
      <name val="Calibri"/>
      <family val="2"/>
      <scheme val="minor"/>
    </font>
    <font>
      <strike/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2">
    <xf numFmtId="0" fontId="0" fillId="0" borderId="0" xfId="0"/>
    <xf numFmtId="44" fontId="0" fillId="0" borderId="0" xfId="1" applyFont="1"/>
    <xf numFmtId="0" fontId="2" fillId="0" borderId="0" xfId="0" applyFont="1"/>
    <xf numFmtId="0" fontId="0" fillId="0" borderId="1" xfId="0" applyBorder="1"/>
    <xf numFmtId="2" fontId="0" fillId="0" borderId="1" xfId="0" applyNumberFormat="1" applyBorder="1"/>
    <xf numFmtId="0" fontId="2" fillId="0" borderId="1" xfId="0" applyFont="1" applyBorder="1"/>
    <xf numFmtId="0" fontId="0" fillId="0" borderId="0" xfId="1" applyNumberFormat="1" applyFont="1"/>
    <xf numFmtId="44" fontId="0" fillId="0" borderId="1" xfId="0" applyNumberFormat="1" applyBorder="1"/>
    <xf numFmtId="0" fontId="5" fillId="0" borderId="0" xfId="0" applyFont="1"/>
    <xf numFmtId="0" fontId="4" fillId="0" borderId="0" xfId="0" applyFont="1"/>
    <xf numFmtId="44" fontId="5" fillId="0" borderId="0" xfId="1" applyFont="1" applyBorder="1"/>
    <xf numFmtId="44" fontId="4" fillId="0" borderId="0" xfId="0" applyNumberFormat="1" applyFont="1"/>
    <xf numFmtId="0" fontId="7" fillId="0" borderId="0" xfId="1" applyNumberFormat="1" applyFont="1" applyBorder="1"/>
    <xf numFmtId="44" fontId="0" fillId="0" borderId="0" xfId="0" applyNumberFormat="1"/>
    <xf numFmtId="0" fontId="2" fillId="5" borderId="0" xfId="0" applyFont="1" applyFill="1"/>
    <xf numFmtId="0" fontId="0" fillId="5" borderId="0" xfId="0" applyFill="1"/>
    <xf numFmtId="0" fontId="6" fillId="0" borderId="0" xfId="0" applyFont="1"/>
    <xf numFmtId="0" fontId="7" fillId="0" borderId="0" xfId="0" applyFont="1"/>
    <xf numFmtId="0" fontId="0" fillId="0" borderId="11" xfId="0" applyBorder="1"/>
    <xf numFmtId="0" fontId="0" fillId="0" borderId="12" xfId="0" applyBorder="1"/>
    <xf numFmtId="44" fontId="0" fillId="0" borderId="7" xfId="0" applyNumberFormat="1" applyBorder="1"/>
    <xf numFmtId="44" fontId="0" fillId="0" borderId="14" xfId="0" applyNumberFormat="1" applyBorder="1"/>
    <xf numFmtId="0" fontId="0" fillId="0" borderId="9" xfId="0" applyBorder="1"/>
    <xf numFmtId="0" fontId="0" fillId="0" borderId="10" xfId="0" applyBorder="1"/>
    <xf numFmtId="0" fontId="8" fillId="0" borderId="3" xfId="0" applyFont="1" applyBorder="1"/>
    <xf numFmtId="0" fontId="9" fillId="0" borderId="0" xfId="0" applyFont="1"/>
    <xf numFmtId="0" fontId="9" fillId="0" borderId="1" xfId="0" applyFont="1" applyBorder="1"/>
    <xf numFmtId="44" fontId="9" fillId="0" borderId="1" xfId="1" applyFont="1" applyBorder="1"/>
    <xf numFmtId="0" fontId="10" fillId="0" borderId="0" xfId="0" applyFont="1"/>
    <xf numFmtId="44" fontId="10" fillId="0" borderId="0" xfId="1" applyFont="1" applyBorder="1"/>
    <xf numFmtId="44" fontId="8" fillId="0" borderId="2" xfId="1" applyFont="1" applyBorder="1"/>
    <xf numFmtId="0" fontId="9" fillId="3" borderId="0" xfId="0" applyFont="1" applyFill="1"/>
    <xf numFmtId="0" fontId="10" fillId="3" borderId="0" xfId="0" applyFont="1" applyFill="1"/>
    <xf numFmtId="0" fontId="8" fillId="0" borderId="0" xfId="0" applyFont="1"/>
    <xf numFmtId="44" fontId="9" fillId="0" borderId="0" xfId="1" applyFont="1" applyBorder="1"/>
    <xf numFmtId="43" fontId="0" fillId="0" borderId="0" xfId="2" applyFont="1"/>
    <xf numFmtId="43" fontId="6" fillId="4" borderId="0" xfId="2" applyFont="1" applyFill="1" applyBorder="1"/>
    <xf numFmtId="43" fontId="2" fillId="0" borderId="1" xfId="2" applyFont="1" applyFill="1" applyBorder="1" applyAlignment="1">
      <alignment horizontal="center"/>
    </xf>
    <xf numFmtId="44" fontId="0" fillId="0" borderId="11" xfId="1" applyFont="1" applyBorder="1"/>
    <xf numFmtId="44" fontId="0" fillId="0" borderId="9" xfId="1" applyFont="1" applyBorder="1"/>
    <xf numFmtId="44" fontId="0" fillId="0" borderId="10" xfId="1" applyFont="1" applyBorder="1"/>
    <xf numFmtId="0" fontId="3" fillId="0" borderId="0" xfId="0" applyFont="1" applyAlignment="1">
      <alignment vertical="top"/>
    </xf>
    <xf numFmtId="44" fontId="0" fillId="0" borderId="1" xfId="1" applyFont="1" applyBorder="1"/>
    <xf numFmtId="44" fontId="0" fillId="0" borderId="0" xfId="1" applyFont="1" applyBorder="1"/>
    <xf numFmtId="44" fontId="6" fillId="4" borderId="0" xfId="1" applyFont="1" applyFill="1" applyBorder="1"/>
    <xf numFmtId="44" fontId="2" fillId="0" borderId="1" xfId="1" applyFont="1" applyFill="1" applyBorder="1" applyAlignment="1">
      <alignment horizontal="center"/>
    </xf>
    <xf numFmtId="0" fontId="2" fillId="2" borderId="0" xfId="0" applyFont="1" applyFill="1"/>
    <xf numFmtId="44" fontId="2" fillId="0" borderId="0" xfId="1" applyFont="1" applyBorder="1"/>
    <xf numFmtId="44" fontId="0" fillId="0" borderId="12" xfId="1" applyFont="1" applyBorder="1"/>
    <xf numFmtId="0" fontId="3" fillId="0" borderId="0" xfId="0" applyFont="1"/>
    <xf numFmtId="0" fontId="12" fillId="0" borderId="0" xfId="0" applyFont="1"/>
    <xf numFmtId="44" fontId="3" fillId="0" borderId="0" xfId="1" applyFont="1"/>
    <xf numFmtId="2" fontId="0" fillId="0" borderId="0" xfId="0" applyNumberFormat="1"/>
    <xf numFmtId="2" fontId="2" fillId="0" borderId="0" xfId="0" applyNumberFormat="1" applyFont="1"/>
    <xf numFmtId="2" fontId="0" fillId="5" borderId="0" xfId="0" applyNumberFormat="1" applyFill="1"/>
    <xf numFmtId="0" fontId="3" fillId="0" borderId="1" xfId="0" applyFont="1" applyBorder="1"/>
    <xf numFmtId="44" fontId="3" fillId="0" borderId="1" xfId="1" applyFont="1" applyBorder="1"/>
    <xf numFmtId="0" fontId="3" fillId="0" borderId="15" xfId="0" applyFont="1" applyBorder="1"/>
    <xf numFmtId="0" fontId="3" fillId="0" borderId="17" xfId="0" applyFont="1" applyBorder="1"/>
    <xf numFmtId="0" fontId="3" fillId="0" borderId="3" xfId="0" applyFont="1" applyBorder="1"/>
    <xf numFmtId="44" fontId="3" fillId="0" borderId="3" xfId="1" applyFont="1" applyBorder="1"/>
    <xf numFmtId="44" fontId="3" fillId="0" borderId="18" xfId="1" applyFont="1" applyBorder="1"/>
    <xf numFmtId="0" fontId="3" fillId="0" borderId="19" xfId="0" applyFont="1" applyBorder="1"/>
    <xf numFmtId="0" fontId="3" fillId="0" borderId="20" xfId="0" applyFont="1" applyBorder="1"/>
    <xf numFmtId="44" fontId="3" fillId="0" borderId="20" xfId="1" applyFont="1" applyBorder="1"/>
    <xf numFmtId="44" fontId="3" fillId="0" borderId="21" xfId="1" applyFont="1" applyBorder="1"/>
    <xf numFmtId="0" fontId="3" fillId="0" borderId="16" xfId="0" applyFont="1" applyBorder="1"/>
    <xf numFmtId="0" fontId="3" fillId="0" borderId="18" xfId="0" applyFont="1" applyBorder="1"/>
    <xf numFmtId="0" fontId="3" fillId="0" borderId="21" xfId="0" applyFont="1" applyBorder="1"/>
    <xf numFmtId="0" fontId="12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44" fontId="7" fillId="2" borderId="7" xfId="0" applyNumberFormat="1" applyFont="1" applyFill="1" applyBorder="1" applyAlignment="1">
      <alignment horizontal="left" vertical="top"/>
    </xf>
    <xf numFmtId="0" fontId="7" fillId="2" borderId="8" xfId="0" applyFont="1" applyFill="1" applyBorder="1" applyAlignment="1">
      <alignment horizontal="left" vertical="top"/>
    </xf>
    <xf numFmtId="0" fontId="11" fillId="2" borderId="9" xfId="0" applyFont="1" applyFill="1" applyBorder="1" applyAlignment="1">
      <alignment horizontal="right"/>
    </xf>
    <xf numFmtId="0" fontId="11" fillId="2" borderId="10" xfId="0" applyFon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6" fillId="0" borderId="1" xfId="0" applyFont="1" applyBorder="1"/>
    <xf numFmtId="2" fontId="6" fillId="0" borderId="1" xfId="0" applyNumberFormat="1" applyFont="1" applyBorder="1"/>
    <xf numFmtId="44" fontId="6" fillId="0" borderId="1" xfId="0" applyNumberFormat="1" applyFont="1" applyBorder="1"/>
    <xf numFmtId="44" fontId="6" fillId="0" borderId="1" xfId="1" applyFont="1" applyBorder="1"/>
    <xf numFmtId="2" fontId="6" fillId="0" borderId="0" xfId="0" applyNumberFormat="1" applyFont="1"/>
    <xf numFmtId="2" fontId="7" fillId="0" borderId="0" xfId="0" applyNumberFormat="1" applyFont="1"/>
  </cellXfs>
  <cellStyles count="3">
    <cellStyle name="Komma" xfId="2" builtinId="3"/>
    <cellStyle name="Standard" xfId="0" builtinId="0"/>
    <cellStyle name="Währung" xfId="1" builtinId="4"/>
  </cellStyles>
  <dxfs count="10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200025</xdr:colOff>
      <xdr:row>0</xdr:row>
      <xdr:rowOff>0</xdr:rowOff>
    </xdr:from>
    <xdr:to>
      <xdr:col>7</xdr:col>
      <xdr:colOff>323850</xdr:colOff>
      <xdr:row>5</xdr:row>
      <xdr:rowOff>57150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A7B08C5F-869D-407A-B9C2-A5D07141705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0"/>
          <a:ext cx="2981325" cy="1028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904875</xdr:colOff>
      <xdr:row>4</xdr:row>
      <xdr:rowOff>57150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F0339EF5-A202-441E-ADB2-49325BA9123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14625" cy="819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171450</xdr:colOff>
      <xdr:row>4</xdr:row>
      <xdr:rowOff>19050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04A53A2A-25B1-4BC9-94E1-084EFFECFDC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2495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28575</xdr:rowOff>
    </xdr:from>
    <xdr:to>
      <xdr:col>3</xdr:col>
      <xdr:colOff>133350</xdr:colOff>
      <xdr:row>4</xdr:row>
      <xdr:rowOff>114299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24162A21-DACD-4BA2-8F90-09B8105B520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8575"/>
          <a:ext cx="2609850" cy="8477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hilipp Jagla (Reuther Fenstergestaltung)" id="{591F001D-A121-4854-AE9E-C6C1088A6494}" userId="Philipp Jagla (Reuther Fenstergestaltung)" providerId="Non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31707E-68CE-4E90-A94E-512B24F384C8}" name="Tabelle52" displayName="Tabelle52" ref="A32:E33" totalsRowShown="0" headerRowDxfId="102" dataDxfId="101">
  <autoFilter ref="A32:E33" xr:uid="{946C39FE-C50A-4510-AE0D-9CC0980146BC}"/>
  <tableColumns count="5">
    <tableColumn id="1" xr3:uid="{9E3138BD-D5DC-4F24-9A5B-07531F4176B2}" name="Anzahl" dataDxfId="100"/>
    <tableColumn id="2" xr3:uid="{FE503DB8-9075-4020-89D8-CC2FBE762455}" name="Breite" dataDxfId="99"/>
    <tableColumn id="3" xr3:uid="{E302A3F5-C0D3-4CBB-82D9-72554D71433E}" name="Höhe" dataDxfId="98"/>
    <tableColumn id="4" xr3:uid="{7CFE452B-5239-48ED-A964-1994CCDDE959}" name="E-PR VK" dataDxfId="97" dataCellStyle="Währung"/>
    <tableColumn id="5" xr3:uid="{94D1BDEF-93C4-4037-B3AD-E9DA402B328B}" name="G-PR VK" dataDxfId="96" dataCellStyle="Währung"/>
  </tableColumns>
  <tableStyleInfo name="TableStyleLight1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53EFFB-1AAF-4FC9-A424-B098708BB442}" name="Tabelle5" displayName="Tabelle5" ref="A35:E36" totalsRowShown="0" headerRowDxfId="34" dataDxfId="33">
  <autoFilter ref="A35:E36" xr:uid="{0B50AE60-6AF7-43B8-AAF0-7E04128656CA}"/>
  <tableColumns count="5">
    <tableColumn id="1" xr3:uid="{95A9ED59-3F2C-460C-AABD-07111D23A283}" name="Anzahl" dataDxfId="32"/>
    <tableColumn id="2" xr3:uid="{255DC451-3990-4C97-89D9-95FC9800BB48}" name="Breite" dataDxfId="31"/>
    <tableColumn id="3" xr3:uid="{4288B87C-1602-40B8-8E4B-D8C798C8A335}" name="Höhe" dataDxfId="30"/>
    <tableColumn id="4" xr3:uid="{55BB1247-1FA6-450A-A390-AC6AFAAD7C4E}" name="E-PR VK" dataDxfId="29" dataCellStyle="Währung"/>
    <tableColumn id="5" xr3:uid="{1C900F27-8E9F-4B22-A007-6A3734777A59}" name="G-PR VK" dataDxfId="28" dataCellStyle="Währung"/>
  </tableColumns>
  <tableStyleInfo name="TableStyleLight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E4A02C-B1F1-4234-8379-E424921362F5}" name="Tabelle6" displayName="Tabelle6" ref="A38:E39" totalsRowShown="0" headerRowDxfId="27" dataDxfId="26">
  <autoFilter ref="A38:E39" xr:uid="{9D70AD99-7385-4D28-A658-516AAB088C11}"/>
  <tableColumns count="5">
    <tableColumn id="1" xr3:uid="{AF3F390C-AC22-4FCF-B5C1-513CA1258A7E}" name="Anzahl" dataDxfId="25"/>
    <tableColumn id="2" xr3:uid="{1FBF961A-54C1-4C03-852B-232F5273AFAF}" name="Breite" dataDxfId="24"/>
    <tableColumn id="3" xr3:uid="{F3D3828B-DD66-4A8C-A459-25655B7E8598}" name="Höhe" dataDxfId="23"/>
    <tableColumn id="4" xr3:uid="{10DBA0B6-E5F4-4103-A3AE-5FE1FE71611F}" name="E-PR VK" dataDxfId="22" dataCellStyle="Währung"/>
    <tableColumn id="5" xr3:uid="{614A0086-1797-41A4-9B31-D68FED8352ED}" name="G-PR VK" dataDxfId="21" dataCellStyle="Währung"/>
  </tableColumns>
  <tableStyleInfo name="TableStyleLight14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D60A436-C767-480A-A1EA-1B4FDAA1E681}" name="Tabelle7" displayName="Tabelle7" ref="A41:E42" totalsRowShown="0" headerRowDxfId="20" dataDxfId="19">
  <autoFilter ref="A41:E42" xr:uid="{5B971DEF-1B51-48D5-A364-A4C38CF9AD21}"/>
  <tableColumns count="5">
    <tableColumn id="1" xr3:uid="{3EEC079A-9647-4862-A7D3-9192229F0EF2}" name="Anzahl" dataDxfId="18"/>
    <tableColumn id="2" xr3:uid="{D6CD6A8B-0CD0-4D81-A31A-1C3965DA4424}" name="Breite" dataDxfId="17"/>
    <tableColumn id="3" xr3:uid="{BD6BE428-EBB8-4F3C-ABB3-01888094A04C}" name="Höhe" dataDxfId="16"/>
    <tableColumn id="4" xr3:uid="{93F57C9E-A427-4256-BE16-9A2CFDC8B398}" name="E-PR VK" dataDxfId="15" dataCellStyle="Währung"/>
    <tableColumn id="5" xr3:uid="{F56DA18A-8E2E-41A2-AF96-95B292C97F71}" name="G-PR VK" dataDxfId="14" dataCellStyle="Währung"/>
  </tableColumns>
  <tableStyleInfo name="TableStyleLight14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19D7E9E-EE79-4B1E-A505-0D38FC8C27C1}" name="Tabelle8" displayName="Tabelle8" ref="A44:E45" totalsRowShown="0" headerRowDxfId="13" dataDxfId="12">
  <autoFilter ref="A44:E45" xr:uid="{4CAF9D38-1D11-46E8-8EEA-9BEFF58D5CD2}"/>
  <tableColumns count="5">
    <tableColumn id="1" xr3:uid="{755E34C8-B377-4E72-92EB-F4393A119C93}" name="Anzahl" dataDxfId="11"/>
    <tableColumn id="2" xr3:uid="{97BCB7FC-F017-46E3-96AC-D9A52DFD15BA}" name="Breite" dataDxfId="10"/>
    <tableColumn id="3" xr3:uid="{A01CC13C-D762-4A6D-BB02-03469A1F51DF}" name="Höhe" dataDxfId="9"/>
    <tableColumn id="4" xr3:uid="{508EBEDE-736B-4CCD-94EB-8D0AFE81E9E6}" name="E-PR VK" dataDxfId="8" dataCellStyle="Währung"/>
    <tableColumn id="5" xr3:uid="{324AE010-0C31-40C4-8A07-9670BD7B2A5E}" name="G-PR VK" dataDxfId="7" dataCellStyle="Währung"/>
  </tableColumns>
  <tableStyleInfo name="TableStyleLight14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FF54AF0-5758-415D-9C89-E0F26D5E0C18}" name="Tabelle9" displayName="Tabelle9" ref="A47:E48" totalsRowShown="0" headerRowDxfId="6" dataDxfId="5">
  <autoFilter ref="A47:E48" xr:uid="{85DF2490-071B-4A08-BF07-92FD69F28CE0}"/>
  <tableColumns count="5">
    <tableColumn id="1" xr3:uid="{5162877A-70BB-4698-B741-567C6BD5FF10}" name="Anzahl" dataDxfId="4"/>
    <tableColumn id="2" xr3:uid="{D38B4635-BF4D-4452-8A35-33459CE1A0F4}" name="Breite" dataDxfId="3"/>
    <tableColumn id="3" xr3:uid="{CF080856-4AAC-4DB9-88A6-DA05D0C7E956}" name="Höhe" dataDxfId="2"/>
    <tableColumn id="4" xr3:uid="{264B8C1B-3EB6-463A-A66D-85DE7A741EEA}" name="E-PR VK" dataDxfId="1" dataCellStyle="Währung"/>
    <tableColumn id="5" xr3:uid="{132F5CF2-6D1A-4AED-862F-BDA00867D784}" name="G-PR VK" dataDxfId="0" dataCellStyle="Währung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A464E05-57D4-4700-86E4-0636FD62F28D}" name="Tabelle65" displayName="Tabelle65" ref="A35:E36" totalsRowShown="0" headerRowDxfId="95" dataDxfId="94">
  <autoFilter ref="A35:E36" xr:uid="{158CD80B-7EC1-425A-A7A0-8B6E7A7823F7}"/>
  <tableColumns count="5">
    <tableColumn id="1" xr3:uid="{CBD54B0A-3E50-46D1-823C-382B0CA8C65B}" name="Anzahl" dataDxfId="93"/>
    <tableColumn id="2" xr3:uid="{FA702936-3F5E-4C11-B08F-CD781CC0AA23}" name="Breite" dataDxfId="92"/>
    <tableColumn id="3" xr3:uid="{CC667E37-B439-4113-A8BD-DEF3B568645C}" name="Höhe" dataDxfId="91"/>
    <tableColumn id="4" xr3:uid="{D0FE99A8-20A7-4335-B40D-EC0F0620DC9B}" name="E-PR VK" dataDxfId="90" dataCellStyle="Währung"/>
    <tableColumn id="5" xr3:uid="{3A367B1D-1F52-49AE-8FE8-479A6F69439B}" name="G-PR VK" dataDxfId="89" dataCellStyle="Währung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E7E5280-47F2-4121-9438-4E62494FC876}" name="Tabelle711" displayName="Tabelle711" ref="A38:E39" totalsRowShown="0" headerRowDxfId="88" dataDxfId="87">
  <autoFilter ref="A38:E39" xr:uid="{D92C0DE5-4B19-48F0-BDD9-E0D6F46FBBE7}"/>
  <tableColumns count="5">
    <tableColumn id="1" xr3:uid="{76575525-449F-4FC2-AB6E-4D17A5E658AB}" name="Anzahl" dataDxfId="86"/>
    <tableColumn id="2" xr3:uid="{A0C15AE6-91C8-473B-8BBB-9313D59FCCE5}" name="Breite" dataDxfId="85"/>
    <tableColumn id="3" xr3:uid="{7ED3DA37-5566-4A5B-ADA1-20F8E9DADBA7}" name="Höhe" dataDxfId="84"/>
    <tableColumn id="4" xr3:uid="{D3A08FB0-6281-49A5-84DD-377C32EAFF8B}" name="E-PR VK" dataDxfId="83" dataCellStyle="Währung"/>
    <tableColumn id="5" xr3:uid="{495D1301-9F4C-417E-BD97-E06E787F7661}" name="G-PR VK" dataDxfId="82" dataCellStyle="Währung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B007DF1-5E98-41E4-AEEC-B1CD7A08EDE3}" name="Tabelle812" displayName="Tabelle812" ref="A41:E42" totalsRowShown="0" headerRowDxfId="81" dataDxfId="80">
  <autoFilter ref="A41:E42" xr:uid="{7AD4A191-9E63-4738-949A-093E65DB7C56}"/>
  <tableColumns count="5">
    <tableColumn id="1" xr3:uid="{21FD1EA8-97AB-40BD-ADF2-A18EF06F108B}" name="Anzahl" dataDxfId="79"/>
    <tableColumn id="2" xr3:uid="{397E2103-4F0D-4C31-9CFA-3363EF19EAD7}" name="Breite" dataDxfId="78"/>
    <tableColumn id="3" xr3:uid="{B4D9DB8D-8161-4637-896A-E39748486146}" name="Höhe" dataDxfId="77"/>
    <tableColumn id="4" xr3:uid="{DE4E86C9-B4A8-49EE-8B61-5575CC505290}" name="E-PR VK" dataDxfId="76" dataCellStyle="Währung"/>
    <tableColumn id="5" xr3:uid="{60653066-1A29-473B-98FF-62918D76F5C3}" name="G-PR VK" dataDxfId="75" dataCellStyle="Währung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D1AAC72-D7AB-4AD0-8B35-C858F21431D7}" name="Tabelle913" displayName="Tabelle913" ref="A44:E45" totalsRowShown="0" headerRowDxfId="74" dataDxfId="73">
  <autoFilter ref="A44:E45" xr:uid="{AC3A1CC9-AF96-499B-B43C-153B92654508}"/>
  <tableColumns count="5">
    <tableColumn id="1" xr3:uid="{A08CFC32-78C6-4195-9F1C-3DA9C99780F1}" name="Anzahl" dataDxfId="72"/>
    <tableColumn id="2" xr3:uid="{E7B7E692-7A8C-40A1-BB1F-0B1F76288079}" name="Breite" dataDxfId="71"/>
    <tableColumn id="3" xr3:uid="{111E2094-8153-466D-9467-FC1C1D4B9C02}" name="Höhe" dataDxfId="70"/>
    <tableColumn id="4" xr3:uid="{96B24ABE-7E6E-49FC-94BA-15EFE23D9780}" name="E-PR VK" dataDxfId="69" dataCellStyle="Währung"/>
    <tableColumn id="5" xr3:uid="{6BC67563-FA7F-43D8-B19A-6328FC0243F1}" name="G-PR VK" dataDxfId="68" dataCellStyle="Währung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F5FD71D-5B37-4BDB-9EE4-61E24FE09B55}" name="Tabelle13" displayName="Tabelle13" ref="A19:E20" insertRow="1" insertRowShift="1" totalsRowShown="0" headerRowDxfId="67" headerRowBorderDxfId="66" tableBorderDxfId="65" totalsRowBorderDxfId="64" headerRowCellStyle="Währung">
  <autoFilter ref="A19:E20" xr:uid="{6605037B-E341-4013-B44E-32536D1D94C9}"/>
  <tableColumns count="5">
    <tableColumn id="1" xr3:uid="{EE7D5AE0-8980-4FC0-A4AC-ED3E3B6FC5F7}" name="Anzahl" dataDxfId="63"/>
    <tableColumn id="2" xr3:uid="{C2657A1A-992C-4287-B3DB-B53593267AFA}" name="Breite" dataDxfId="62"/>
    <tableColumn id="3" xr3:uid="{3DF0E1AE-527C-4E5B-B9C0-8A192926C93D}" name="Höhe" dataDxfId="61"/>
    <tableColumn id="4" xr3:uid="{DF1D9C66-0B0B-4DBE-AE4C-365C9533FF16}" name="E-PR VK" dataDxfId="60" dataCellStyle="Währung"/>
    <tableColumn id="5" xr3:uid="{1644A685-15DC-4E21-AC4B-C8E1B7685015}" name="G-PR VK" dataDxfId="59" dataCellStyle="Währung"/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5C1D0C8-91F1-46C5-AEFE-822F4B2F4384}" name="Tabelle14" displayName="Tabelle14" ref="A6:F16" totalsRowShown="0" headerRowDxfId="58" headerRowBorderDxfId="57" tableBorderDxfId="56" totalsRowBorderDxfId="55" headerRowCellStyle="Währung">
  <autoFilter ref="A6:F16" xr:uid="{70331876-69D0-4849-AF68-F1EE87A04299}"/>
  <tableColumns count="6">
    <tableColumn id="1" xr3:uid="{0B683AC6-0F0E-4AB2-927C-BEDE23D05DF4}" name="Anzahl" dataDxfId="54"/>
    <tableColumn id="2" xr3:uid="{71075D86-3672-4788-BEA8-23A2EE030512}" name="Breite" dataDxfId="53"/>
    <tableColumn id="3" xr3:uid="{EFE27B7F-DE46-4A90-98A9-CBFAC03C4CFD}" name="Höhe (Mittel)" dataDxfId="52"/>
    <tableColumn id="4" xr3:uid="{B81F5F20-A310-438C-A8C5-6143FB23CD14}" name="E-PR VK" dataDxfId="51" dataCellStyle="Währung"/>
    <tableColumn id="5" xr3:uid="{3F217831-788D-486F-88B0-74A822E6AF9A}" name="G-PR VK" dataDxfId="50" dataCellStyle="Währung"/>
    <tableColumn id="6" xr3:uid="{3B767A44-BBA0-4385-B285-AD31FEE78157}" name="Behang" dataDxfId="49"/>
  </tableColumns>
  <tableStyleInfo name="TableStyleLight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C66318-58DE-4062-8E6A-23D89B39BB0E}" name="Tabelle2" displayName="Tabelle2" ref="A10:E18" totalsRowShown="0" headerRowDxfId="48" dataDxfId="47">
  <autoFilter ref="A10:E18" xr:uid="{EBD29E3B-B6BA-4DA5-B057-73F095B39C8C}"/>
  <tableColumns count="5">
    <tableColumn id="1" xr3:uid="{DA85218C-B60C-468F-9F35-2FCAD27E2303}" name="Anzahl" dataDxfId="46"/>
    <tableColumn id="2" xr3:uid="{540C1C4B-755C-4563-A5BC-36E173957BC6}" name="Breite" dataDxfId="45"/>
    <tableColumn id="3" xr3:uid="{9AA357AE-1947-4EE1-8CC1-33BD1BE24E3C}" name="Höhe (Mittel)" dataDxfId="44"/>
    <tableColumn id="4" xr3:uid="{B6BB37B5-8F8E-412F-B361-B532A1AD8F7F}" name="E-PR VK" dataDxfId="43" dataCellStyle="Währung"/>
    <tableColumn id="5" xr3:uid="{CF60C115-7BD3-4546-9D6C-FC71774E693F}" name="G-PR VK" dataDxfId="42" dataCellStyle="Währung"/>
  </tableColumns>
  <tableStyleInfo name="TableStyleLight1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B80A62-E0DA-46B8-A92E-BAC8656CE062}" name="Tabelle3" displayName="Tabelle3" ref="A24:E32" totalsRowShown="0" headerRowDxfId="41" dataDxfId="40">
  <autoFilter ref="A24:E32" xr:uid="{1C8645E5-86D2-4D5F-865A-D2D445D1FED3}"/>
  <tableColumns count="5">
    <tableColumn id="1" xr3:uid="{C47CD6D1-30FD-497C-99F5-ED56D4FBF706}" name="Anzahl" dataDxfId="39"/>
    <tableColumn id="2" xr3:uid="{0D1816F3-088D-4117-B23F-781E359D113E}" name="Breite" dataDxfId="38"/>
    <tableColumn id="3" xr3:uid="{89463AAA-4D87-4F62-821B-CE2476293E65}" name="Höhe" dataDxfId="37"/>
    <tableColumn id="4" xr3:uid="{A9FF756E-184E-46ED-B7E7-9DD5A59442BC}" name="E-PR VK" dataDxfId="36" dataCellStyle="Währung"/>
    <tableColumn id="5" xr3:uid="{EC9F52FA-C889-4835-BFAA-2892EA65AFAB}" name="G-PR VK" dataDxfId="35" dataCellStyle="Währung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0-09-10T16:29:44.46" personId="{591F001D-A121-4854-AE9E-C6C1088A6494}" id="{14F5F143-C2E9-4BB6-98F2-98C8AAAF07C1}">
    <text>1€ Sicherheit je Meter für Differenz Rollenlängen</text>
  </threadedComment>
  <threadedComment ref="B1" dT="2020-09-10T16:41:05.87" personId="{591F001D-A121-4854-AE9E-C6C1088A6494}" id="{F47540DB-C39A-40E8-8052-D3E29C5C6E32}">
    <text>Susanne näht mindestens Hälfte der Paneele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3.xml"/><Relationship Id="rId3" Type="http://schemas.openxmlformats.org/officeDocument/2006/relationships/table" Target="../tables/table8.xml"/><Relationship Id="rId7" Type="http://schemas.openxmlformats.org/officeDocument/2006/relationships/table" Target="../tables/table1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Relationship Id="rId9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5CDC6-7796-4F24-9B9C-9AF3C0579F09}">
  <dimension ref="A1:J29"/>
  <sheetViews>
    <sheetView workbookViewId="0">
      <selection activeCell="H17" sqref="H17"/>
    </sheetView>
  </sheetViews>
  <sheetFormatPr baseColWidth="10" defaultRowHeight="15" x14ac:dyDescent="0.25"/>
  <cols>
    <col min="2" max="2" width="10.85546875" customWidth="1"/>
    <col min="3" max="3" width="10" customWidth="1"/>
    <col min="4" max="4" width="14" customWidth="1"/>
    <col min="5" max="5" width="13.5703125" customWidth="1"/>
    <col min="6" max="6" width="14.5703125" customWidth="1"/>
    <col min="7" max="7" width="14.7109375" customWidth="1"/>
    <col min="8" max="8" width="12.5703125" customWidth="1"/>
    <col min="9" max="9" width="11.85546875" customWidth="1"/>
    <col min="10" max="10" width="16.42578125" customWidth="1"/>
  </cols>
  <sheetData>
    <row r="1" spans="1:10" ht="15.75" thickBot="1" x14ac:dyDescent="0.3"/>
    <row r="2" spans="1:10" ht="15.75" thickBot="1" x14ac:dyDescent="0.3">
      <c r="A2" s="71" t="s">
        <v>9</v>
      </c>
      <c r="B2" s="72"/>
      <c r="C2" s="8"/>
      <c r="D2" s="8"/>
      <c r="E2" s="8"/>
      <c r="F2" s="8"/>
      <c r="G2" s="8"/>
      <c r="H2" s="8"/>
      <c r="I2" s="8"/>
      <c r="J2" s="8"/>
    </row>
    <row r="3" spans="1:10" x14ac:dyDescent="0.25">
      <c r="A3" s="73"/>
      <c r="B3" s="73"/>
      <c r="C3" s="8"/>
      <c r="D3" s="8"/>
      <c r="E3" s="8"/>
      <c r="F3" s="8"/>
      <c r="G3" s="8"/>
      <c r="H3" s="8"/>
      <c r="I3" s="8"/>
      <c r="J3" s="8"/>
    </row>
    <row r="4" spans="1:10" x14ac:dyDescent="0.25">
      <c r="A4" s="8"/>
      <c r="B4" s="8"/>
      <c r="C4" s="8"/>
      <c r="D4" s="8"/>
      <c r="E4" s="8"/>
      <c r="F4" s="8"/>
      <c r="G4" s="8"/>
      <c r="H4" s="8"/>
      <c r="I4" s="8"/>
      <c r="J4" s="8"/>
    </row>
    <row r="5" spans="1:10" x14ac:dyDescent="0.2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0" ht="15.75" thickBot="1" x14ac:dyDescent="0.3">
      <c r="A6" s="8"/>
      <c r="B6" s="8"/>
      <c r="C6" s="8"/>
      <c r="D6" s="8"/>
      <c r="E6" s="8"/>
      <c r="F6" s="8"/>
      <c r="G6" s="8"/>
      <c r="H6" s="8"/>
      <c r="I6" s="8"/>
      <c r="J6" s="8"/>
    </row>
    <row r="7" spans="1:10" ht="15.75" thickBot="1" x14ac:dyDescent="0.3">
      <c r="A7" s="71" t="s">
        <v>11</v>
      </c>
      <c r="B7" s="74"/>
      <c r="C7" s="74"/>
      <c r="D7" s="74"/>
      <c r="E7" s="72"/>
      <c r="F7" s="8"/>
      <c r="G7" s="8"/>
      <c r="H7" s="8"/>
      <c r="I7" s="8"/>
      <c r="J7" s="8"/>
    </row>
    <row r="8" spans="1:10" x14ac:dyDescent="0.25">
      <c r="A8" s="24" t="str" cm="1">
        <f t="array" ref="A8:E16">'Kalk - Paneele'!A6:E14</f>
        <v>Anzahl</v>
      </c>
      <c r="B8" s="24" t="str">
        <v>Breite</v>
      </c>
      <c r="C8" s="24" t="str">
        <v>Höhe (Mittel)</v>
      </c>
      <c r="D8" s="24" t="str">
        <v>E-Preis EK</v>
      </c>
      <c r="E8" s="24" t="str">
        <v>G-Preis EK</v>
      </c>
      <c r="F8" s="25"/>
      <c r="G8" s="8"/>
      <c r="H8" s="8"/>
      <c r="I8" s="8"/>
      <c r="J8" s="8"/>
    </row>
    <row r="9" spans="1:10" x14ac:dyDescent="0.25">
      <c r="A9" s="26">
        <v>360</v>
      </c>
      <c r="B9" s="26">
        <v>0.7</v>
      </c>
      <c r="C9" s="26">
        <v>2.7</v>
      </c>
      <c r="D9" s="27">
        <v>34.433333333333337</v>
      </c>
      <c r="E9" s="27">
        <v>12396.000000000002</v>
      </c>
      <c r="F9" s="25"/>
      <c r="G9" s="8"/>
      <c r="H9" s="8"/>
      <c r="I9" s="8"/>
      <c r="J9" s="8"/>
    </row>
    <row r="10" spans="1:10" x14ac:dyDescent="0.25">
      <c r="A10" s="26">
        <v>80</v>
      </c>
      <c r="B10" s="26">
        <v>0.55000000000000004</v>
      </c>
      <c r="C10" s="26">
        <v>1.75</v>
      </c>
      <c r="D10" s="27">
        <v>23.59375</v>
      </c>
      <c r="E10" s="27">
        <v>1887.5</v>
      </c>
      <c r="F10" s="25"/>
      <c r="G10" s="8"/>
      <c r="H10" s="8"/>
      <c r="I10" s="8"/>
      <c r="J10" s="8"/>
    </row>
    <row r="11" spans="1:10" x14ac:dyDescent="0.25">
      <c r="A11" s="26">
        <v>8</v>
      </c>
      <c r="B11" s="26">
        <v>0.6</v>
      </c>
      <c r="C11" s="26">
        <v>1.65</v>
      </c>
      <c r="D11" s="27">
        <v>23.056249999999999</v>
      </c>
      <c r="E11" s="27">
        <v>184.45</v>
      </c>
      <c r="F11" s="25"/>
      <c r="G11" s="8"/>
      <c r="H11" s="8"/>
      <c r="I11" s="8"/>
      <c r="J11" s="8"/>
    </row>
    <row r="12" spans="1:10" ht="15.75" thickBot="1" x14ac:dyDescent="0.3">
      <c r="A12" s="28">
        <v>3</v>
      </c>
      <c r="B12" s="28">
        <v>0.4</v>
      </c>
      <c r="C12" s="28">
        <v>2.06</v>
      </c>
      <c r="D12" s="29">
        <v>25.259999999999998</v>
      </c>
      <c r="E12" s="30">
        <v>75.78</v>
      </c>
      <c r="F12" s="25"/>
      <c r="G12" s="8"/>
      <c r="H12" s="8"/>
      <c r="I12" s="8"/>
      <c r="J12" s="8"/>
    </row>
    <row r="13" spans="1:10" ht="15.75" hidden="1" thickTop="1" x14ac:dyDescent="0.25">
      <c r="A13" s="25">
        <v>6</v>
      </c>
      <c r="B13" s="25">
        <v>0.7</v>
      </c>
      <c r="C13" s="25">
        <v>1.6</v>
      </c>
      <c r="D13" s="25">
        <v>22.787500000000001</v>
      </c>
      <c r="E13" s="25">
        <v>136.72500000000002</v>
      </c>
      <c r="F13" s="25"/>
      <c r="G13" s="8"/>
      <c r="H13" s="8"/>
      <c r="I13" s="8"/>
      <c r="J13" s="8"/>
    </row>
    <row r="14" spans="1:10" hidden="1" x14ac:dyDescent="0.25">
      <c r="A14" s="31">
        <v>24</v>
      </c>
      <c r="B14" s="31">
        <v>0.85</v>
      </c>
      <c r="C14" s="31">
        <v>1.6</v>
      </c>
      <c r="D14" s="31">
        <v>22.787500000000001</v>
      </c>
      <c r="E14" s="31">
        <v>546.90000000000009</v>
      </c>
      <c r="F14" s="25"/>
      <c r="G14" s="8"/>
      <c r="H14" s="8"/>
      <c r="I14" s="8"/>
      <c r="J14" s="8"/>
    </row>
    <row r="15" spans="1:10" ht="15.75" thickTop="1" x14ac:dyDescent="0.25">
      <c r="A15" s="32">
        <v>2</v>
      </c>
      <c r="B15" s="32">
        <v>0.57999999999999996</v>
      </c>
      <c r="C15" s="32">
        <v>2.5</v>
      </c>
      <c r="D15" s="32">
        <v>27.625</v>
      </c>
      <c r="E15" s="33">
        <v>55.25</v>
      </c>
      <c r="F15" s="33"/>
      <c r="G15" s="9"/>
      <c r="H15" s="9"/>
      <c r="I15" s="9"/>
      <c r="J15" s="9"/>
    </row>
    <row r="16" spans="1:10" x14ac:dyDescent="0.25">
      <c r="A16" s="25">
        <v>1</v>
      </c>
      <c r="B16" s="25">
        <v>1.1200000000000001</v>
      </c>
      <c r="C16" s="25">
        <v>2.5</v>
      </c>
      <c r="D16" s="25">
        <v>43.75</v>
      </c>
      <c r="E16" s="25">
        <v>43.75</v>
      </c>
      <c r="F16" s="34"/>
      <c r="G16" s="10"/>
      <c r="H16" s="10"/>
      <c r="I16" s="10"/>
      <c r="J16" s="10"/>
    </row>
    <row r="17" spans="1:10" x14ac:dyDescent="0.25">
      <c r="A17" s="25"/>
      <c r="B17" s="25"/>
      <c r="C17" s="25"/>
      <c r="D17" s="25"/>
      <c r="E17" s="25"/>
      <c r="F17" s="34"/>
      <c r="G17" s="10"/>
      <c r="H17" s="10"/>
      <c r="I17" s="10"/>
      <c r="J17" s="10"/>
    </row>
    <row r="18" spans="1:10" x14ac:dyDescent="0.25">
      <c r="A18" s="25"/>
      <c r="B18" s="25"/>
      <c r="C18" s="25"/>
      <c r="D18" s="25"/>
      <c r="E18" s="25"/>
      <c r="F18" s="34"/>
      <c r="G18" s="10"/>
      <c r="H18" s="10"/>
      <c r="I18" s="10"/>
      <c r="J18" s="10"/>
    </row>
    <row r="19" spans="1:10" x14ac:dyDescent="0.25">
      <c r="A19" s="25"/>
      <c r="B19" s="25"/>
      <c r="C19" s="25"/>
      <c r="D19" s="25"/>
      <c r="E19" s="25"/>
      <c r="F19" s="34"/>
      <c r="G19" s="10"/>
      <c r="H19" s="10"/>
      <c r="I19" s="10"/>
      <c r="J19" s="10"/>
    </row>
    <row r="20" spans="1:10" x14ac:dyDescent="0.25">
      <c r="A20" s="25"/>
      <c r="B20" s="25"/>
      <c r="C20" s="25"/>
      <c r="D20" s="25"/>
      <c r="E20" s="25"/>
      <c r="F20" s="34"/>
      <c r="G20" s="10"/>
      <c r="H20" s="10"/>
      <c r="I20" s="10"/>
      <c r="J20" s="10"/>
    </row>
    <row r="21" spans="1:10" x14ac:dyDescent="0.25">
      <c r="A21" s="25"/>
      <c r="B21" s="25"/>
      <c r="C21" s="25"/>
      <c r="D21" s="25"/>
      <c r="E21" s="25"/>
      <c r="F21" s="34"/>
      <c r="G21" s="10"/>
      <c r="H21" s="10"/>
      <c r="I21" s="10"/>
      <c r="J21" s="10"/>
    </row>
    <row r="22" spans="1:10" x14ac:dyDescent="0.25">
      <c r="A22" s="25"/>
      <c r="B22" s="25"/>
      <c r="C22" s="25"/>
      <c r="D22" s="25"/>
      <c r="E22" s="25"/>
      <c r="F22" s="34"/>
      <c r="G22" s="10"/>
      <c r="H22" s="10"/>
      <c r="I22" s="10"/>
      <c r="J22" s="10"/>
    </row>
    <row r="23" spans="1:10" x14ac:dyDescent="0.25">
      <c r="A23" s="25"/>
      <c r="B23" s="25"/>
      <c r="C23" s="25"/>
      <c r="D23" s="25"/>
      <c r="E23" s="25"/>
      <c r="F23" s="25"/>
      <c r="G23" s="8"/>
      <c r="H23" s="8"/>
      <c r="I23" s="8"/>
      <c r="J23" s="11"/>
    </row>
    <row r="24" spans="1:10" x14ac:dyDescent="0.25">
      <c r="A24" s="25"/>
      <c r="B24" s="25"/>
      <c r="C24" s="25"/>
      <c r="D24" s="25"/>
      <c r="E24" s="25"/>
      <c r="F24" s="25"/>
      <c r="G24" s="8"/>
      <c r="H24" s="8"/>
      <c r="I24" s="8"/>
      <c r="J24" s="8"/>
    </row>
    <row r="25" spans="1:10" ht="15.75" thickBot="1" x14ac:dyDescent="0.3">
      <c r="A25" s="25"/>
      <c r="B25" s="25"/>
      <c r="C25" s="25"/>
      <c r="D25" s="25"/>
      <c r="E25" s="25"/>
      <c r="F25" s="25"/>
      <c r="G25" s="8"/>
      <c r="H25" s="8"/>
      <c r="I25" s="8"/>
      <c r="J25" s="8"/>
    </row>
    <row r="26" spans="1:10" x14ac:dyDescent="0.25">
      <c r="A26" s="75" t="s">
        <v>8</v>
      </c>
      <c r="B26" s="76"/>
      <c r="C26" s="25"/>
      <c r="D26" s="25"/>
      <c r="E26" s="25"/>
      <c r="F26" s="25"/>
      <c r="G26" s="8"/>
      <c r="H26" s="8"/>
      <c r="I26" s="8"/>
      <c r="J26" s="8"/>
    </row>
    <row r="27" spans="1:10" x14ac:dyDescent="0.25">
      <c r="A27" s="77">
        <f>E12+J23</f>
        <v>75.78</v>
      </c>
      <c r="B27" s="78"/>
      <c r="C27" s="25"/>
      <c r="D27" s="25"/>
      <c r="E27" s="25"/>
      <c r="F27" s="25"/>
      <c r="G27" s="8"/>
      <c r="H27" s="8"/>
      <c r="I27" s="8"/>
      <c r="J27" s="8"/>
    </row>
    <row r="28" spans="1:10" ht="15.75" thickBot="1" x14ac:dyDescent="0.3">
      <c r="A28" s="79" t="s">
        <v>7</v>
      </c>
      <c r="B28" s="80"/>
      <c r="C28" s="25"/>
      <c r="D28" s="25"/>
      <c r="E28" s="25"/>
      <c r="F28" s="25"/>
      <c r="G28" s="8"/>
      <c r="H28" s="8"/>
      <c r="I28" s="8"/>
      <c r="J28" s="8"/>
    </row>
    <row r="29" spans="1:10" x14ac:dyDescent="0.25">
      <c r="A29" s="70" t="s">
        <v>10</v>
      </c>
      <c r="B29" s="70"/>
      <c r="C29" s="70"/>
      <c r="D29" s="70"/>
      <c r="E29" s="70"/>
      <c r="F29" s="70"/>
      <c r="G29" s="70"/>
      <c r="H29" s="70"/>
      <c r="I29" s="70"/>
      <c r="J29" s="70"/>
    </row>
  </sheetData>
  <mergeCells count="7">
    <mergeCell ref="A2:B2"/>
    <mergeCell ref="A3:B3"/>
    <mergeCell ref="A29:J29"/>
    <mergeCell ref="A7:E7"/>
    <mergeCell ref="A26:B26"/>
    <mergeCell ref="A27:B27"/>
    <mergeCell ref="A28:B28"/>
  </mergeCells>
  <pageMargins left="0.7" right="0.7" top="0.78740157499999996" bottom="0.78740157499999996" header="0.3" footer="0.3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3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1" max="1" width="28.5703125" customWidth="1"/>
    <col min="2" max="2" width="12.7109375" customWidth="1"/>
    <col min="3" max="3" width="14.42578125" customWidth="1"/>
    <col min="4" max="4" width="13.42578125" customWidth="1"/>
    <col min="5" max="5" width="15.140625" customWidth="1"/>
    <col min="6" max="6" width="11.42578125" style="35" customWidth="1"/>
    <col min="7" max="7" width="12" style="35" customWidth="1"/>
    <col min="8" max="8" width="29" style="52" customWidth="1"/>
    <col min="9" max="9" width="15.85546875" customWidth="1"/>
  </cols>
  <sheetData>
    <row r="1" spans="1:20" x14ac:dyDescent="0.25">
      <c r="A1" s="2" t="s">
        <v>0</v>
      </c>
      <c r="B1" s="2" t="s">
        <v>1</v>
      </c>
      <c r="C1" s="2" t="s">
        <v>5</v>
      </c>
      <c r="D1" s="2" t="s">
        <v>13</v>
      </c>
    </row>
    <row r="2" spans="1:20" x14ac:dyDescent="0.25">
      <c r="A2" s="1">
        <v>21.5</v>
      </c>
      <c r="B2" s="1">
        <v>8.5</v>
      </c>
      <c r="C2" s="1">
        <v>3</v>
      </c>
      <c r="D2" s="6">
        <v>1.6</v>
      </c>
    </row>
    <row r="3" spans="1:20" x14ac:dyDescent="0.25">
      <c r="A3" s="70" t="s">
        <v>14</v>
      </c>
      <c r="B3" s="70"/>
      <c r="C3" s="70"/>
      <c r="D3" s="70"/>
      <c r="E3" s="70"/>
    </row>
    <row r="5" spans="1:20" x14ac:dyDescent="0.25">
      <c r="A5" s="82" t="s">
        <v>16</v>
      </c>
      <c r="B5" s="82"/>
      <c r="C5" s="82"/>
      <c r="D5" s="82"/>
      <c r="E5" s="82"/>
      <c r="F5" s="36"/>
      <c r="G5" s="36"/>
      <c r="I5" s="16"/>
    </row>
    <row r="6" spans="1:20" x14ac:dyDescent="0.25">
      <c r="A6" s="5" t="s">
        <v>2</v>
      </c>
      <c r="B6" s="5" t="s">
        <v>3</v>
      </c>
      <c r="C6" s="5" t="s">
        <v>12</v>
      </c>
      <c r="D6" s="5" t="s">
        <v>17</v>
      </c>
      <c r="E6" s="5" t="s">
        <v>18</v>
      </c>
      <c r="F6" s="37" t="s">
        <v>24</v>
      </c>
      <c r="G6" s="37" t="s">
        <v>25</v>
      </c>
      <c r="H6" s="53" t="s">
        <v>33</v>
      </c>
      <c r="I6" s="17"/>
    </row>
    <row r="7" spans="1:20" x14ac:dyDescent="0.25">
      <c r="A7" s="3">
        <v>360</v>
      </c>
      <c r="B7" s="4">
        <v>0.7</v>
      </c>
      <c r="C7" s="4">
        <v>2.7</v>
      </c>
      <c r="D7" s="7">
        <f>(($A$2*(C7+0.5)/3)+($B$2)+($C$2))</f>
        <v>34.433333333333337</v>
      </c>
      <c r="E7" s="7">
        <f>D7*A7</f>
        <v>12396.000000000002</v>
      </c>
      <c r="F7" s="42">
        <f>+D7*$D$2</f>
        <v>55.093333333333341</v>
      </c>
      <c r="G7" s="42">
        <f>+F7*A7</f>
        <v>19833.600000000002</v>
      </c>
      <c r="H7" s="52" t="s">
        <v>34</v>
      </c>
      <c r="I7" s="16"/>
    </row>
    <row r="8" spans="1:20" x14ac:dyDescent="0.25">
      <c r="A8" s="3">
        <v>80</v>
      </c>
      <c r="B8" s="4">
        <v>0.55000000000000004</v>
      </c>
      <c r="C8" s="4">
        <v>1.75</v>
      </c>
      <c r="D8" s="7">
        <f>(($A$2*(C8+0.5)/4)+($B$2)+($C$2))</f>
        <v>23.59375</v>
      </c>
      <c r="E8" s="7">
        <f t="shared" ref="E8:E12" si="0">D8*A8</f>
        <v>1887.5</v>
      </c>
      <c r="F8" s="42">
        <f t="shared" ref="F8:F12" si="1">+D8*$D$2</f>
        <v>37.75</v>
      </c>
      <c r="G8" s="42">
        <f t="shared" ref="G8:G12" si="2">+F8*A8</f>
        <v>3020</v>
      </c>
      <c r="H8" s="52" t="s">
        <v>34</v>
      </c>
      <c r="I8" s="16"/>
    </row>
    <row r="9" spans="1:20" x14ac:dyDescent="0.25">
      <c r="A9" s="86">
        <v>8</v>
      </c>
      <c r="B9" s="87">
        <v>0.6</v>
      </c>
      <c r="C9" s="87">
        <v>1.65</v>
      </c>
      <c r="D9" s="88">
        <f>(($A$2*(C9+0.5)/4)+($B$2)+($C$2))</f>
        <v>23.056249999999999</v>
      </c>
      <c r="E9" s="88">
        <f t="shared" si="0"/>
        <v>184.45</v>
      </c>
      <c r="F9" s="89">
        <f t="shared" si="1"/>
        <v>36.89</v>
      </c>
      <c r="G9" s="89">
        <f t="shared" si="2"/>
        <v>295.12</v>
      </c>
      <c r="H9" s="90" t="s">
        <v>34</v>
      </c>
      <c r="I9" s="16"/>
      <c r="N9" s="82"/>
      <c r="O9" s="82"/>
      <c r="P9" s="82"/>
      <c r="Q9" s="82"/>
      <c r="R9" s="82"/>
      <c r="S9" s="36"/>
      <c r="T9" s="36"/>
    </row>
    <row r="10" spans="1:20" x14ac:dyDescent="0.25">
      <c r="A10" s="86">
        <v>3</v>
      </c>
      <c r="B10" s="87">
        <v>0.4</v>
      </c>
      <c r="C10" s="87">
        <v>2.06</v>
      </c>
      <c r="D10" s="88">
        <f>(($A$2*(C10+0.5)/4)+($B$2)+($C$2))</f>
        <v>25.259999999999998</v>
      </c>
      <c r="E10" s="88">
        <f t="shared" si="0"/>
        <v>75.78</v>
      </c>
      <c r="F10" s="89">
        <f t="shared" si="1"/>
        <v>40.415999999999997</v>
      </c>
      <c r="G10" s="89">
        <f t="shared" si="2"/>
        <v>121.24799999999999</v>
      </c>
      <c r="H10" s="90" t="s">
        <v>34</v>
      </c>
      <c r="I10" s="16"/>
      <c r="N10" s="5"/>
      <c r="O10" s="5"/>
      <c r="P10" s="5"/>
      <c r="Q10" s="5"/>
      <c r="R10" s="5"/>
      <c r="S10" s="37"/>
      <c r="T10" s="37"/>
    </row>
    <row r="11" spans="1:20" x14ac:dyDescent="0.25">
      <c r="A11" s="86">
        <v>6</v>
      </c>
      <c r="B11" s="87">
        <v>0.7</v>
      </c>
      <c r="C11" s="87">
        <v>1.6</v>
      </c>
      <c r="D11" s="88">
        <f>(($A$2*(C11+0.5)/4)+($B$2)+($C$2))</f>
        <v>22.787500000000001</v>
      </c>
      <c r="E11" s="88">
        <f t="shared" si="0"/>
        <v>136.72500000000002</v>
      </c>
      <c r="F11" s="89">
        <f t="shared" si="1"/>
        <v>36.46</v>
      </c>
      <c r="G11" s="89">
        <f t="shared" si="2"/>
        <v>218.76</v>
      </c>
      <c r="H11" s="90" t="s">
        <v>34</v>
      </c>
      <c r="I11" s="16"/>
      <c r="N11" s="3"/>
      <c r="O11" s="4"/>
      <c r="P11" s="4"/>
      <c r="Q11" s="7"/>
      <c r="R11" s="7"/>
      <c r="S11" s="42"/>
      <c r="T11" s="42"/>
    </row>
    <row r="12" spans="1:20" x14ac:dyDescent="0.25">
      <c r="A12" s="86">
        <v>24</v>
      </c>
      <c r="B12" s="87">
        <v>0.85</v>
      </c>
      <c r="C12" s="87">
        <v>1.6</v>
      </c>
      <c r="D12" s="88">
        <f>(($A$2*(C12+0.5)/4)+($B$2)+($C$2))</f>
        <v>22.787500000000001</v>
      </c>
      <c r="E12" s="88">
        <f t="shared" si="0"/>
        <v>546.90000000000009</v>
      </c>
      <c r="F12" s="89">
        <f t="shared" si="1"/>
        <v>36.46</v>
      </c>
      <c r="G12" s="89">
        <f t="shared" si="2"/>
        <v>875.04</v>
      </c>
      <c r="H12" s="90" t="s">
        <v>34</v>
      </c>
      <c r="I12" s="16"/>
      <c r="N12" s="3"/>
      <c r="O12" s="4"/>
      <c r="P12" s="4"/>
      <c r="Q12" s="7"/>
      <c r="R12" s="7"/>
      <c r="S12" s="42"/>
      <c r="T12" s="42"/>
    </row>
    <row r="13" spans="1:20" x14ac:dyDescent="0.25">
      <c r="A13" s="86">
        <v>2</v>
      </c>
      <c r="B13" s="87">
        <v>0.57999999999999996</v>
      </c>
      <c r="C13" s="87">
        <v>2.5</v>
      </c>
      <c r="D13" s="88">
        <f t="shared" ref="D13" si="3">(($A$2*(C13+0.5)/4)+($B$2)+($C$2))</f>
        <v>27.625</v>
      </c>
      <c r="E13" s="88">
        <f t="shared" ref="E13:E14" si="4">D13*A13</f>
        <v>55.25</v>
      </c>
      <c r="F13" s="89">
        <f t="shared" ref="F13:F14" si="5">+D13*$D$2</f>
        <v>44.2</v>
      </c>
      <c r="G13" s="89">
        <f t="shared" ref="G13:G14" si="6">+F13*A13</f>
        <v>88.4</v>
      </c>
      <c r="H13" s="91" t="s">
        <v>35</v>
      </c>
      <c r="I13" s="16"/>
      <c r="N13" s="3"/>
      <c r="O13" s="4"/>
      <c r="P13" s="4"/>
      <c r="Q13" s="7"/>
      <c r="R13" s="7"/>
      <c r="S13" s="42"/>
      <c r="T13" s="42"/>
    </row>
    <row r="14" spans="1:20" x14ac:dyDescent="0.25">
      <c r="A14" s="86">
        <v>1</v>
      </c>
      <c r="B14" s="87">
        <v>1.1200000000000001</v>
      </c>
      <c r="C14" s="87">
        <v>2.5</v>
      </c>
      <c r="D14" s="88">
        <f>(($A$2*(C14+0.5)/2)+($B$2)+($C$2))</f>
        <v>43.75</v>
      </c>
      <c r="E14" s="88">
        <f t="shared" si="4"/>
        <v>43.75</v>
      </c>
      <c r="F14" s="89">
        <f t="shared" si="5"/>
        <v>70</v>
      </c>
      <c r="G14" s="89">
        <f t="shared" si="6"/>
        <v>70</v>
      </c>
      <c r="H14" s="91" t="s">
        <v>35</v>
      </c>
      <c r="I14" s="12"/>
      <c r="N14" s="3"/>
      <c r="O14" s="4"/>
      <c r="P14" s="4"/>
      <c r="Q14" s="7"/>
      <c r="R14" s="7"/>
      <c r="S14" s="42"/>
      <c r="T14" s="42"/>
    </row>
    <row r="15" spans="1:20" x14ac:dyDescent="0.25">
      <c r="A15" s="86">
        <v>6</v>
      </c>
      <c r="B15" s="87">
        <v>0.95</v>
      </c>
      <c r="C15" s="87">
        <v>1.36</v>
      </c>
      <c r="D15" s="88">
        <f>(($A$2*(C15+0.5)/2)+($B$2)+($C$2))</f>
        <v>31.495000000000001</v>
      </c>
      <c r="E15" s="88">
        <f t="shared" ref="E15" si="7">D15*A15</f>
        <v>188.97</v>
      </c>
      <c r="F15" s="89">
        <f t="shared" ref="F15" si="8">+D15*$D$2</f>
        <v>50.392000000000003</v>
      </c>
      <c r="G15" s="89">
        <f t="shared" ref="G15" si="9">+F15*A15</f>
        <v>302.35200000000003</v>
      </c>
      <c r="H15" s="91" t="s">
        <v>35</v>
      </c>
      <c r="I15" s="12"/>
      <c r="N15" s="3"/>
      <c r="O15" s="4"/>
      <c r="P15" s="4"/>
      <c r="Q15" s="7"/>
      <c r="R15" s="7"/>
      <c r="S15" s="42"/>
      <c r="T15" s="42"/>
    </row>
    <row r="16" spans="1:20" x14ac:dyDescent="0.25">
      <c r="A16" s="86">
        <v>3</v>
      </c>
      <c r="B16" s="87">
        <v>0.55000000000000004</v>
      </c>
      <c r="C16" s="87">
        <v>1.62</v>
      </c>
      <c r="D16" s="88">
        <f>(($A$2*(C16+0.5)/2)+($B$2)+($C$2))</f>
        <v>34.290000000000006</v>
      </c>
      <c r="E16" s="88">
        <f t="shared" ref="E16" si="10">D16*A16</f>
        <v>102.87000000000002</v>
      </c>
      <c r="F16" s="89">
        <f t="shared" ref="F16" si="11">+D16*$D$2</f>
        <v>54.864000000000011</v>
      </c>
      <c r="G16" s="89">
        <f t="shared" ref="G16" si="12">+F16*A16</f>
        <v>164.59200000000004</v>
      </c>
      <c r="H16" s="91" t="s">
        <v>36</v>
      </c>
      <c r="I16" s="12"/>
      <c r="N16" s="3"/>
      <c r="O16" s="4"/>
      <c r="P16" s="4"/>
      <c r="Q16" s="7"/>
      <c r="R16" s="7"/>
      <c r="S16" s="42"/>
      <c r="T16" s="42"/>
    </row>
    <row r="17" spans="1:20" x14ac:dyDescent="0.25">
      <c r="B17" s="52"/>
      <c r="C17" s="52"/>
      <c r="D17" s="13"/>
      <c r="E17" s="13"/>
      <c r="F17" s="43"/>
      <c r="G17" s="43"/>
      <c r="H17" s="53"/>
      <c r="I17" s="12"/>
      <c r="N17" s="3"/>
      <c r="O17" s="4"/>
      <c r="P17" s="4"/>
      <c r="Q17" s="7"/>
      <c r="R17" s="7"/>
      <c r="S17" s="42"/>
      <c r="T17" s="42"/>
    </row>
    <row r="18" spans="1:20" x14ac:dyDescent="0.25">
      <c r="F18" s="43"/>
      <c r="G18" s="43"/>
      <c r="N18" s="3"/>
      <c r="O18" s="4"/>
      <c r="P18" s="4"/>
      <c r="Q18" s="7"/>
      <c r="R18" s="7"/>
      <c r="S18" s="42"/>
      <c r="T18" s="42"/>
    </row>
    <row r="19" spans="1:20" x14ac:dyDescent="0.25">
      <c r="A19" s="83" t="s">
        <v>15</v>
      </c>
      <c r="B19" s="83"/>
      <c r="C19" s="83"/>
      <c r="D19" s="83"/>
      <c r="E19" s="83"/>
      <c r="F19" s="44"/>
      <c r="G19" s="44"/>
      <c r="N19" s="3"/>
      <c r="O19" s="4"/>
      <c r="P19" s="4"/>
      <c r="Q19" s="7"/>
      <c r="R19" s="7"/>
      <c r="S19" s="42"/>
      <c r="T19" s="42"/>
    </row>
    <row r="20" spans="1:20" x14ac:dyDescent="0.25">
      <c r="A20" s="5" t="s">
        <v>2</v>
      </c>
      <c r="B20" s="5" t="s">
        <v>3</v>
      </c>
      <c r="C20" s="5" t="s">
        <v>4</v>
      </c>
      <c r="D20" s="5" t="s">
        <v>17</v>
      </c>
      <c r="E20" s="5" t="s">
        <v>18</v>
      </c>
      <c r="F20" s="45" t="s">
        <v>24</v>
      </c>
      <c r="G20" s="45" t="s">
        <v>25</v>
      </c>
      <c r="N20" s="3"/>
      <c r="O20" s="4"/>
      <c r="P20" s="4"/>
      <c r="Q20" s="7"/>
      <c r="R20" s="7"/>
      <c r="S20" s="42"/>
      <c r="T20" s="42"/>
    </row>
    <row r="21" spans="1:20" x14ac:dyDescent="0.25">
      <c r="A21" s="3">
        <v>384</v>
      </c>
      <c r="B21" s="4">
        <v>0.75</v>
      </c>
      <c r="C21" s="4" t="s">
        <v>6</v>
      </c>
      <c r="D21" s="7">
        <v>13.9</v>
      </c>
      <c r="E21" s="7">
        <f>D21*A21</f>
        <v>5337.6</v>
      </c>
      <c r="F21" s="42">
        <f t="shared" ref="F21:F26" si="13">+D21*$D$2</f>
        <v>22.240000000000002</v>
      </c>
      <c r="G21" s="42">
        <f t="shared" ref="G21:G26" si="14">+F21*A21</f>
        <v>8540.16</v>
      </c>
      <c r="I21">
        <v>9000</v>
      </c>
      <c r="N21" s="3"/>
      <c r="O21" s="4"/>
      <c r="P21" s="4"/>
      <c r="Q21" s="7"/>
      <c r="R21" s="7"/>
      <c r="S21" s="42"/>
      <c r="T21" s="42"/>
    </row>
    <row r="22" spans="1:20" x14ac:dyDescent="0.25">
      <c r="A22" s="3">
        <v>95</v>
      </c>
      <c r="B22" s="4">
        <v>0.55000000000000004</v>
      </c>
      <c r="C22" s="4" t="s">
        <v>6</v>
      </c>
      <c r="D22" s="7">
        <v>10.8</v>
      </c>
      <c r="E22" s="7">
        <f t="shared" ref="E22:E26" si="15">D22*A22</f>
        <v>1026</v>
      </c>
      <c r="F22" s="42">
        <f t="shared" si="13"/>
        <v>17.28</v>
      </c>
      <c r="G22" s="42">
        <f t="shared" si="14"/>
        <v>1641.6000000000001</v>
      </c>
      <c r="S22" s="43"/>
      <c r="T22" s="43"/>
    </row>
    <row r="23" spans="1:20" x14ac:dyDescent="0.25">
      <c r="A23" s="3">
        <v>8</v>
      </c>
      <c r="B23" s="4">
        <v>0.6</v>
      </c>
      <c r="C23" s="4" t="s">
        <v>6</v>
      </c>
      <c r="D23" s="7">
        <v>11.2</v>
      </c>
      <c r="E23" s="7">
        <f t="shared" si="15"/>
        <v>89.6</v>
      </c>
      <c r="F23" s="42">
        <f t="shared" si="13"/>
        <v>17.919999999999998</v>
      </c>
      <c r="G23" s="42">
        <f t="shared" si="14"/>
        <v>143.35999999999999</v>
      </c>
      <c r="N23" s="83"/>
      <c r="O23" s="83"/>
      <c r="P23" s="83"/>
      <c r="Q23" s="83"/>
      <c r="R23" s="83"/>
      <c r="S23" s="44"/>
      <c r="T23" s="44"/>
    </row>
    <row r="24" spans="1:20" ht="15.75" customHeight="1" x14ac:dyDescent="0.25">
      <c r="A24" s="3">
        <v>3</v>
      </c>
      <c r="B24" s="4">
        <v>0.4</v>
      </c>
      <c r="C24" s="4" t="s">
        <v>6</v>
      </c>
      <c r="D24" s="7">
        <v>11.2</v>
      </c>
      <c r="E24" s="7">
        <f t="shared" si="15"/>
        <v>33.599999999999994</v>
      </c>
      <c r="F24" s="42">
        <f t="shared" si="13"/>
        <v>17.919999999999998</v>
      </c>
      <c r="G24" s="42">
        <f t="shared" si="14"/>
        <v>53.759999999999991</v>
      </c>
      <c r="N24" s="5"/>
      <c r="O24" s="5"/>
      <c r="P24" s="5"/>
      <c r="Q24" s="5"/>
      <c r="R24" s="5"/>
      <c r="S24" s="45"/>
      <c r="T24" s="45"/>
    </row>
    <row r="25" spans="1:20" ht="15.75" customHeight="1" x14ac:dyDescent="0.25">
      <c r="A25" s="3">
        <v>6</v>
      </c>
      <c r="B25" s="4">
        <v>0.7</v>
      </c>
      <c r="C25" s="4" t="s">
        <v>6</v>
      </c>
      <c r="D25" s="7">
        <v>12.3</v>
      </c>
      <c r="E25" s="7">
        <f t="shared" si="15"/>
        <v>73.800000000000011</v>
      </c>
      <c r="F25" s="42">
        <f t="shared" si="13"/>
        <v>19.680000000000003</v>
      </c>
      <c r="G25" s="42">
        <f t="shared" si="14"/>
        <v>118.08000000000001</v>
      </c>
      <c r="N25" s="3"/>
      <c r="O25" s="4"/>
      <c r="P25" s="4"/>
      <c r="Q25" s="7"/>
      <c r="R25" s="7"/>
      <c r="S25" s="42"/>
      <c r="T25" s="42"/>
    </row>
    <row r="26" spans="1:20" ht="15.75" customHeight="1" x14ac:dyDescent="0.25">
      <c r="A26" s="3">
        <v>24</v>
      </c>
      <c r="B26" s="4">
        <v>0.85</v>
      </c>
      <c r="C26" s="4" t="s">
        <v>6</v>
      </c>
      <c r="D26" s="7">
        <v>16.05</v>
      </c>
      <c r="E26" s="7">
        <f t="shared" si="15"/>
        <v>385.20000000000005</v>
      </c>
      <c r="F26" s="42">
        <f t="shared" si="13"/>
        <v>25.680000000000003</v>
      </c>
      <c r="G26" s="42">
        <f t="shared" si="14"/>
        <v>616.32000000000005</v>
      </c>
      <c r="N26" s="3"/>
      <c r="O26" s="4"/>
      <c r="P26" s="4"/>
      <c r="Q26" s="7"/>
      <c r="R26" s="7"/>
      <c r="S26" s="42"/>
      <c r="T26" s="42"/>
    </row>
    <row r="27" spans="1:20" ht="15.75" customHeight="1" x14ac:dyDescent="0.25">
      <c r="A27" s="3">
        <v>2</v>
      </c>
      <c r="B27" s="4">
        <v>0.57999999999999996</v>
      </c>
      <c r="C27" s="4" t="s">
        <v>6</v>
      </c>
      <c r="D27" s="7">
        <v>11.2</v>
      </c>
      <c r="E27" s="7">
        <f t="shared" ref="E27:E29" si="16">D27*A27</f>
        <v>22.4</v>
      </c>
      <c r="F27" s="42">
        <f t="shared" ref="F27:F29" si="17">+D27*$D$2</f>
        <v>17.919999999999998</v>
      </c>
      <c r="G27" s="42">
        <f t="shared" ref="G27:G29" si="18">+F27*A27</f>
        <v>35.839999999999996</v>
      </c>
      <c r="N27" s="3"/>
      <c r="O27" s="4"/>
      <c r="P27" s="4"/>
      <c r="Q27" s="7"/>
      <c r="R27" s="7"/>
      <c r="S27" s="42"/>
      <c r="T27" s="42"/>
    </row>
    <row r="28" spans="1:20" ht="15.75" customHeight="1" x14ac:dyDescent="0.25">
      <c r="A28" s="3">
        <v>1</v>
      </c>
      <c r="B28" s="4">
        <v>1.1200000000000001</v>
      </c>
      <c r="C28" s="4" t="s">
        <v>6</v>
      </c>
      <c r="D28" s="7">
        <v>22.5</v>
      </c>
      <c r="E28" s="7">
        <f t="shared" si="16"/>
        <v>22.5</v>
      </c>
      <c r="F28" s="42">
        <f t="shared" si="17"/>
        <v>36</v>
      </c>
      <c r="G28" s="42">
        <f t="shared" si="18"/>
        <v>36</v>
      </c>
      <c r="N28" s="3"/>
      <c r="O28" s="4"/>
      <c r="P28" s="4"/>
      <c r="Q28" s="7"/>
      <c r="R28" s="7"/>
      <c r="S28" s="42"/>
      <c r="T28" s="42"/>
    </row>
    <row r="29" spans="1:20" ht="15.75" customHeight="1" x14ac:dyDescent="0.25">
      <c r="A29" s="3">
        <v>6</v>
      </c>
      <c r="B29" s="4">
        <v>0.95</v>
      </c>
      <c r="C29" s="4" t="s">
        <v>6</v>
      </c>
      <c r="D29" s="7">
        <v>18.45</v>
      </c>
      <c r="E29" s="7">
        <f t="shared" si="16"/>
        <v>110.69999999999999</v>
      </c>
      <c r="F29" s="42">
        <f t="shared" si="17"/>
        <v>29.52</v>
      </c>
      <c r="G29" s="42">
        <f t="shared" si="18"/>
        <v>177.12</v>
      </c>
      <c r="N29" s="3"/>
      <c r="O29" s="4"/>
      <c r="P29" s="4"/>
      <c r="Q29" s="7"/>
      <c r="R29" s="7"/>
      <c r="S29" s="42"/>
      <c r="T29" s="42"/>
    </row>
    <row r="30" spans="1:20" x14ac:dyDescent="0.25">
      <c r="F30" s="1"/>
      <c r="G30" s="1"/>
      <c r="N30" s="3"/>
      <c r="O30" s="4"/>
      <c r="P30" s="4"/>
      <c r="Q30" s="7"/>
      <c r="R30" s="7"/>
      <c r="S30" s="42"/>
      <c r="T30" s="42"/>
    </row>
    <row r="31" spans="1:20" x14ac:dyDescent="0.25">
      <c r="A31" s="83" t="s">
        <v>19</v>
      </c>
      <c r="B31" s="83"/>
      <c r="C31" s="83"/>
      <c r="D31" s="83"/>
      <c r="E31" s="83"/>
      <c r="F31" s="44"/>
      <c r="G31" s="44"/>
      <c r="N31" s="3"/>
      <c r="O31" s="4"/>
      <c r="P31" s="4"/>
      <c r="Q31" s="7"/>
      <c r="R31" s="7"/>
      <c r="S31" s="42"/>
      <c r="T31" s="42"/>
    </row>
    <row r="32" spans="1:20" x14ac:dyDescent="0.25">
      <c r="A32" s="2" t="s">
        <v>2</v>
      </c>
      <c r="B32" s="2" t="s">
        <v>3</v>
      </c>
      <c r="C32" s="2" t="s">
        <v>4</v>
      </c>
      <c r="D32" s="2" t="s">
        <v>17</v>
      </c>
      <c r="E32" s="2" t="s">
        <v>18</v>
      </c>
      <c r="F32" s="45" t="s">
        <v>24</v>
      </c>
      <c r="G32" s="45" t="s">
        <v>25</v>
      </c>
      <c r="N32" s="3"/>
      <c r="O32" s="4"/>
      <c r="P32" s="4"/>
      <c r="Q32" s="7"/>
      <c r="R32" s="7"/>
      <c r="S32" s="42"/>
      <c r="T32" s="42"/>
    </row>
    <row r="33" spans="1:20" x14ac:dyDescent="0.25">
      <c r="A33">
        <v>77</v>
      </c>
      <c r="B33">
        <v>6</v>
      </c>
      <c r="C33" t="s">
        <v>6</v>
      </c>
      <c r="D33" s="1">
        <v>4.8</v>
      </c>
      <c r="E33" s="1">
        <f>(A33*B33)*D33</f>
        <v>2217.6</v>
      </c>
      <c r="F33" s="42">
        <f>+D33*B33*$D$2</f>
        <v>46.08</v>
      </c>
      <c r="G33" s="42">
        <f t="shared" ref="G33" si="19">+F33*A33</f>
        <v>3548.16</v>
      </c>
      <c r="N33" s="3"/>
      <c r="O33" s="4"/>
      <c r="P33" s="4"/>
      <c r="Q33" s="7"/>
      <c r="R33" s="7"/>
      <c r="S33" s="42"/>
      <c r="T33" s="42"/>
    </row>
    <row r="34" spans="1:20" x14ac:dyDescent="0.25">
      <c r="A34" s="81" t="s">
        <v>27</v>
      </c>
      <c r="B34" s="81"/>
      <c r="C34" s="81"/>
      <c r="D34" s="81"/>
      <c r="E34" s="81"/>
      <c r="F34" s="44"/>
      <c r="G34" s="44"/>
      <c r="S34" s="1"/>
      <c r="T34" s="1"/>
    </row>
    <row r="35" spans="1:20" s="15" customFormat="1" x14ac:dyDescent="0.25">
      <c r="A35" s="14" t="s">
        <v>2</v>
      </c>
      <c r="B35" s="14" t="s">
        <v>3</v>
      </c>
      <c r="C35" s="14" t="s">
        <v>4</v>
      </c>
      <c r="D35" s="14" t="s">
        <v>17</v>
      </c>
      <c r="E35" s="14" t="s">
        <v>18</v>
      </c>
      <c r="F35" s="45" t="s">
        <v>24</v>
      </c>
      <c r="G35" s="45" t="s">
        <v>25</v>
      </c>
      <c r="H35" s="54"/>
      <c r="N35" s="83"/>
      <c r="O35" s="83"/>
      <c r="P35" s="83"/>
      <c r="Q35" s="83"/>
      <c r="R35" s="83"/>
      <c r="S35" s="44"/>
      <c r="T35" s="44"/>
    </row>
    <row r="36" spans="1:20" x14ac:dyDescent="0.25">
      <c r="A36">
        <v>372</v>
      </c>
      <c r="B36" t="s">
        <v>6</v>
      </c>
      <c r="C36" t="s">
        <v>6</v>
      </c>
      <c r="D36" s="1">
        <v>2.7</v>
      </c>
      <c r="E36" s="13">
        <f>A36*D36</f>
        <v>1004.4000000000001</v>
      </c>
      <c r="F36" s="42">
        <f t="shared" ref="F36" si="20">+D36*$D$2</f>
        <v>4.32</v>
      </c>
      <c r="G36" s="42">
        <f t="shared" ref="G36" si="21">+F36*A36</f>
        <v>1607.0400000000002</v>
      </c>
      <c r="N36" s="2"/>
      <c r="O36" s="2"/>
      <c r="P36" s="2"/>
      <c r="Q36" s="2"/>
      <c r="R36" s="2"/>
      <c r="S36" s="45"/>
      <c r="T36" s="45"/>
    </row>
    <row r="37" spans="1:20" x14ac:dyDescent="0.25">
      <c r="A37" s="81" t="s">
        <v>20</v>
      </c>
      <c r="B37" s="81"/>
      <c r="C37" s="81"/>
      <c r="D37" s="81"/>
      <c r="E37" s="81"/>
      <c r="F37" s="44"/>
      <c r="G37" s="44"/>
      <c r="Q37" s="1"/>
      <c r="R37" s="1"/>
      <c r="S37" s="42"/>
      <c r="T37" s="42"/>
    </row>
    <row r="38" spans="1:20" s="15" customFormat="1" x14ac:dyDescent="0.25">
      <c r="A38" s="14" t="s">
        <v>2</v>
      </c>
      <c r="B38" s="14" t="s">
        <v>3</v>
      </c>
      <c r="C38" s="14" t="s">
        <v>4</v>
      </c>
      <c r="D38" s="14" t="s">
        <v>17</v>
      </c>
      <c r="E38" s="14" t="s">
        <v>18</v>
      </c>
      <c r="F38" s="45" t="s">
        <v>24</v>
      </c>
      <c r="G38" s="45" t="s">
        <v>25</v>
      </c>
      <c r="H38" s="54"/>
      <c r="N38" s="81"/>
      <c r="O38" s="81"/>
      <c r="P38" s="81"/>
      <c r="Q38" s="81"/>
      <c r="R38" s="81"/>
      <c r="S38" s="44"/>
      <c r="T38" s="44"/>
    </row>
    <row r="39" spans="1:20" ht="14.25" customHeight="1" x14ac:dyDescent="0.25">
      <c r="A39">
        <v>500</v>
      </c>
      <c r="B39" t="s">
        <v>6</v>
      </c>
      <c r="C39" t="s">
        <v>6</v>
      </c>
      <c r="D39" s="1">
        <v>0.2</v>
      </c>
      <c r="E39" s="1">
        <f>A39*D39</f>
        <v>100</v>
      </c>
      <c r="F39" s="42">
        <f t="shared" ref="F39" si="22">+D39*$D$2</f>
        <v>0.32000000000000006</v>
      </c>
      <c r="G39" s="42">
        <f t="shared" ref="G39" si="23">+F39*A39</f>
        <v>160.00000000000003</v>
      </c>
      <c r="N39" s="14"/>
      <c r="O39" s="14"/>
      <c r="P39" s="14"/>
      <c r="Q39" s="14"/>
      <c r="R39" s="14"/>
      <c r="S39" s="45"/>
      <c r="T39" s="45"/>
    </row>
    <row r="40" spans="1:20" ht="14.25" customHeight="1" x14ac:dyDescent="0.25">
      <c r="A40" s="81" t="s">
        <v>31</v>
      </c>
      <c r="B40" s="81"/>
      <c r="C40" s="81"/>
      <c r="D40" s="81"/>
      <c r="E40" s="81"/>
      <c r="F40" s="43"/>
      <c r="G40" s="43"/>
      <c r="Q40" s="1"/>
      <c r="R40" s="13"/>
      <c r="S40" s="42"/>
      <c r="T40" s="42"/>
    </row>
    <row r="41" spans="1:20" ht="14.25" customHeight="1" x14ac:dyDescent="0.25">
      <c r="A41" s="14" t="s">
        <v>2</v>
      </c>
      <c r="B41" s="14" t="s">
        <v>3</v>
      </c>
      <c r="C41" s="14" t="s">
        <v>4</v>
      </c>
      <c r="D41" s="14" t="s">
        <v>17</v>
      </c>
      <c r="E41" s="14" t="s">
        <v>18</v>
      </c>
      <c r="F41" s="45" t="s">
        <v>24</v>
      </c>
      <c r="G41" s="45" t="s">
        <v>25</v>
      </c>
      <c r="N41" s="81"/>
      <c r="O41" s="81"/>
      <c r="P41" s="81"/>
      <c r="Q41" s="81"/>
      <c r="R41" s="81"/>
      <c r="S41" s="44"/>
      <c r="T41" s="44"/>
    </row>
    <row r="42" spans="1:20" ht="14.25" customHeight="1" x14ac:dyDescent="0.25">
      <c r="A42">
        <v>30</v>
      </c>
      <c r="B42" t="s">
        <v>6</v>
      </c>
      <c r="C42" t="s">
        <v>6</v>
      </c>
      <c r="D42" s="1">
        <v>4.5</v>
      </c>
      <c r="E42" s="1">
        <f>A42*D42</f>
        <v>135</v>
      </c>
      <c r="F42" s="42">
        <f t="shared" ref="F42" si="24">+D42*$D$2</f>
        <v>7.2</v>
      </c>
      <c r="G42" s="42">
        <f t="shared" ref="G42" si="25">+F42*A42</f>
        <v>216</v>
      </c>
      <c r="N42" s="14"/>
      <c r="O42" s="14"/>
      <c r="P42" s="14"/>
      <c r="Q42" s="14"/>
      <c r="R42" s="14"/>
      <c r="S42" s="45"/>
      <c r="T42" s="45"/>
    </row>
    <row r="43" spans="1:20" x14ac:dyDescent="0.25">
      <c r="A43" s="81" t="s">
        <v>21</v>
      </c>
      <c r="B43" s="81"/>
      <c r="C43" s="81"/>
      <c r="D43" s="81"/>
      <c r="E43" s="81"/>
      <c r="F43" s="44"/>
      <c r="G43" s="44"/>
      <c r="Q43" s="1"/>
      <c r="R43" s="1"/>
      <c r="S43" s="42"/>
      <c r="T43" s="42"/>
    </row>
    <row r="44" spans="1:20" x14ac:dyDescent="0.25">
      <c r="A44" s="14" t="s">
        <v>2</v>
      </c>
      <c r="B44" s="14" t="s">
        <v>3</v>
      </c>
      <c r="C44" s="14" t="s">
        <v>4</v>
      </c>
      <c r="D44" s="14" t="s">
        <v>17</v>
      </c>
      <c r="E44" s="14" t="s">
        <v>18</v>
      </c>
      <c r="F44" s="45" t="s">
        <v>24</v>
      </c>
      <c r="G44" s="45" t="s">
        <v>25</v>
      </c>
      <c r="N44" s="81"/>
      <c r="O44" s="81"/>
      <c r="P44" s="81"/>
      <c r="Q44" s="81"/>
      <c r="R44" s="81"/>
      <c r="S44" s="43"/>
      <c r="T44" s="43"/>
    </row>
    <row r="45" spans="1:20" x14ac:dyDescent="0.25">
      <c r="A45">
        <v>100</v>
      </c>
      <c r="B45" t="s">
        <v>6</v>
      </c>
      <c r="C45" t="s">
        <v>6</v>
      </c>
      <c r="D45" s="1">
        <v>2</v>
      </c>
      <c r="E45" s="1">
        <f>A45*D45</f>
        <v>200</v>
      </c>
      <c r="F45" s="42">
        <f t="shared" ref="F45" si="26">+D45*$D$2</f>
        <v>3.2</v>
      </c>
      <c r="G45" s="42">
        <f t="shared" ref="G45" si="27">+F45*A45</f>
        <v>320</v>
      </c>
      <c r="N45" s="14"/>
      <c r="O45" s="14"/>
      <c r="P45" s="14"/>
      <c r="Q45" s="14"/>
      <c r="R45" s="14"/>
      <c r="S45" s="45"/>
      <c r="T45" s="45"/>
    </row>
    <row r="46" spans="1:20" ht="15.75" thickBot="1" x14ac:dyDescent="0.3">
      <c r="F46" s="1"/>
      <c r="G46" s="1"/>
      <c r="Q46" s="1"/>
      <c r="R46" s="1"/>
      <c r="S46" s="42"/>
      <c r="T46" s="42"/>
    </row>
    <row r="47" spans="1:20" x14ac:dyDescent="0.25">
      <c r="D47" s="18" t="s">
        <v>22</v>
      </c>
      <c r="E47" s="19" t="s">
        <v>23</v>
      </c>
      <c r="F47" s="1" t="s">
        <v>26</v>
      </c>
      <c r="G47" s="1">
        <f>SUM(G7:G45)</f>
        <v>42202.552000000003</v>
      </c>
      <c r="N47" s="81"/>
      <c r="O47" s="81"/>
      <c r="P47" s="81"/>
      <c r="Q47" s="81"/>
      <c r="R47" s="81"/>
      <c r="S47" s="44"/>
      <c r="T47" s="44"/>
    </row>
    <row r="48" spans="1:20" ht="15.75" thickBot="1" x14ac:dyDescent="0.3">
      <c r="D48" s="20">
        <f>SUM(E7:E9,E21:E23,E33,E36,E39,E45)</f>
        <v>24443.15</v>
      </c>
      <c r="E48" s="21">
        <f>D48*D2</f>
        <v>39109.040000000001</v>
      </c>
      <c r="F48" s="1" t="s">
        <v>28</v>
      </c>
      <c r="G48" s="1">
        <f>G47*1.16</f>
        <v>48954.960319999998</v>
      </c>
      <c r="N48" s="14"/>
      <c r="O48" s="14"/>
      <c r="P48" s="14"/>
      <c r="Q48" s="14"/>
      <c r="R48" s="14"/>
      <c r="S48" s="45"/>
      <c r="T48" s="45"/>
    </row>
    <row r="49" spans="4:20" ht="16.5" thickTop="1" thickBot="1" x14ac:dyDescent="0.3">
      <c r="D49" s="22"/>
      <c r="E49" s="23"/>
      <c r="Q49" s="1"/>
      <c r="R49" s="1"/>
      <c r="S49" s="42"/>
      <c r="T49" s="42"/>
    </row>
    <row r="50" spans="4:20" ht="15.75" thickBot="1" x14ac:dyDescent="0.3">
      <c r="S50" s="1"/>
      <c r="T50" s="1"/>
    </row>
    <row r="51" spans="4:20" x14ac:dyDescent="0.25">
      <c r="Q51" s="18"/>
      <c r="R51" s="19"/>
      <c r="S51" s="1"/>
      <c r="T51" s="1"/>
    </row>
    <row r="52" spans="4:20" ht="15.75" thickBot="1" x14ac:dyDescent="0.3">
      <c r="Q52" s="20"/>
      <c r="R52" s="21"/>
      <c r="S52" s="1"/>
      <c r="T52" s="1"/>
    </row>
    <row r="53" spans="4:20" ht="15.75" thickTop="1" x14ac:dyDescent="0.25"/>
  </sheetData>
  <mergeCells count="15">
    <mergeCell ref="N44:R44"/>
    <mergeCell ref="N47:R47"/>
    <mergeCell ref="N9:R9"/>
    <mergeCell ref="N23:R23"/>
    <mergeCell ref="N35:R35"/>
    <mergeCell ref="N38:R38"/>
    <mergeCell ref="N41:R41"/>
    <mergeCell ref="A37:E37"/>
    <mergeCell ref="A43:E43"/>
    <mergeCell ref="A3:E3"/>
    <mergeCell ref="A5:E5"/>
    <mergeCell ref="A19:E19"/>
    <mergeCell ref="A31:E31"/>
    <mergeCell ref="A34:E34"/>
    <mergeCell ref="A40:E40"/>
  </mergeCells>
  <phoneticPr fontId="13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3D353-0305-4ADC-BA26-61A0B55190A1}">
  <dimension ref="A6:E52"/>
  <sheetViews>
    <sheetView topLeftCell="A28" workbookViewId="0">
      <selection activeCell="A52" sqref="A52:E52"/>
    </sheetView>
  </sheetViews>
  <sheetFormatPr baseColWidth="10" defaultRowHeight="15" x14ac:dyDescent="0.25"/>
  <cols>
    <col min="1" max="1" width="15.7109375" customWidth="1"/>
    <col min="3" max="3" width="16.5703125" customWidth="1"/>
    <col min="5" max="5" width="15.85546875" customWidth="1"/>
  </cols>
  <sheetData>
    <row r="6" spans="1:5" x14ac:dyDescent="0.25">
      <c r="A6" s="81" t="s">
        <v>30</v>
      </c>
      <c r="B6" s="81"/>
      <c r="C6" s="81"/>
      <c r="D6" s="81"/>
      <c r="E6" s="81"/>
    </row>
    <row r="8" spans="1:5" x14ac:dyDescent="0.25">
      <c r="A8" s="81" t="s">
        <v>11</v>
      </c>
      <c r="B8" s="81"/>
    </row>
    <row r="10" spans="1:5" x14ac:dyDescent="0.25">
      <c r="D10" s="43"/>
      <c r="E10" s="43"/>
    </row>
    <row r="11" spans="1:5" x14ac:dyDescent="0.25">
      <c r="D11" s="43"/>
      <c r="E11" s="43"/>
    </row>
    <row r="12" spans="1:5" x14ac:dyDescent="0.25">
      <c r="D12" s="43"/>
      <c r="E12" s="43"/>
    </row>
    <row r="13" spans="1:5" x14ac:dyDescent="0.25">
      <c r="D13" s="43"/>
      <c r="E13" s="43"/>
    </row>
    <row r="14" spans="1:5" x14ac:dyDescent="0.25">
      <c r="A14" s="81"/>
      <c r="B14" s="81"/>
      <c r="D14" s="43"/>
      <c r="E14" s="43"/>
    </row>
    <row r="15" spans="1:5" x14ac:dyDescent="0.25">
      <c r="D15" s="43"/>
      <c r="E15" s="43"/>
    </row>
    <row r="16" spans="1:5" x14ac:dyDescent="0.25">
      <c r="D16" s="43"/>
      <c r="E16" s="43"/>
    </row>
    <row r="17" spans="1:5" x14ac:dyDescent="0.25">
      <c r="D17" s="43"/>
      <c r="E17" s="43"/>
    </row>
    <row r="18" spans="1:5" x14ac:dyDescent="0.25">
      <c r="D18" s="43"/>
      <c r="E18" s="43"/>
    </row>
    <row r="19" spans="1:5" x14ac:dyDescent="0.25">
      <c r="D19" s="43"/>
      <c r="E19" s="43"/>
    </row>
    <row r="20" spans="1:5" x14ac:dyDescent="0.25">
      <c r="A20" s="81"/>
      <c r="B20" s="81"/>
      <c r="C20" s="81"/>
      <c r="D20" s="43"/>
      <c r="E20" s="43"/>
    </row>
    <row r="21" spans="1:5" x14ac:dyDescent="0.25">
      <c r="D21" s="43"/>
      <c r="E21" s="43"/>
    </row>
    <row r="22" spans="1:5" x14ac:dyDescent="0.25">
      <c r="D22" s="43"/>
      <c r="E22" s="43"/>
    </row>
    <row r="23" spans="1:5" x14ac:dyDescent="0.25">
      <c r="A23" s="81"/>
      <c r="B23" s="81"/>
      <c r="C23" s="81"/>
      <c r="D23" s="43"/>
      <c r="E23" s="43"/>
    </row>
    <row r="24" spans="1:5" x14ac:dyDescent="0.25">
      <c r="D24" s="43"/>
      <c r="E24" s="43"/>
    </row>
    <row r="25" spans="1:5" x14ac:dyDescent="0.25">
      <c r="D25" s="43"/>
      <c r="E25" s="43"/>
    </row>
    <row r="26" spans="1:5" x14ac:dyDescent="0.25">
      <c r="A26" s="46"/>
      <c r="D26" s="43"/>
      <c r="E26" s="43"/>
    </row>
    <row r="27" spans="1:5" x14ac:dyDescent="0.25">
      <c r="D27" s="43"/>
      <c r="E27" s="43"/>
    </row>
    <row r="28" spans="1:5" x14ac:dyDescent="0.25">
      <c r="D28" s="43"/>
      <c r="E28" s="43"/>
    </row>
    <row r="29" spans="1:5" x14ac:dyDescent="0.25">
      <c r="A29" s="81"/>
      <c r="B29" s="81"/>
      <c r="D29" s="43"/>
      <c r="E29" s="43"/>
    </row>
    <row r="30" spans="1:5" x14ac:dyDescent="0.25">
      <c r="D30" s="43"/>
      <c r="E30" s="43"/>
    </row>
    <row r="31" spans="1:5" x14ac:dyDescent="0.25">
      <c r="D31" s="43"/>
      <c r="E31" s="43"/>
    </row>
    <row r="32" spans="1:5" x14ac:dyDescent="0.25">
      <c r="D32" s="43"/>
      <c r="E32" s="43"/>
    </row>
    <row r="33" spans="1:5" x14ac:dyDescent="0.25">
      <c r="D33" s="43"/>
      <c r="E33" s="47"/>
    </row>
    <row r="34" spans="1:5" x14ac:dyDescent="0.25">
      <c r="D34" s="43"/>
      <c r="E34" s="43"/>
    </row>
    <row r="36" spans="1:5" x14ac:dyDescent="0.25">
      <c r="D36" s="70"/>
      <c r="E36" s="70"/>
    </row>
    <row r="38" spans="1:5" ht="15" hidden="1" customHeight="1" x14ac:dyDescent="0.25"/>
    <row r="39" spans="1:5" ht="15" hidden="1" customHeight="1" x14ac:dyDescent="0.25"/>
    <row r="41" spans="1:5" x14ac:dyDescent="0.25">
      <c r="A41" s="69" t="s">
        <v>29</v>
      </c>
      <c r="B41" s="69"/>
      <c r="C41" s="69"/>
      <c r="D41" s="69"/>
      <c r="E41" s="69"/>
    </row>
    <row r="44" spans="1:5" x14ac:dyDescent="0.25">
      <c r="A44" s="41"/>
      <c r="B44" s="41"/>
      <c r="C44" s="41"/>
      <c r="D44" s="41"/>
      <c r="E44" s="41"/>
    </row>
    <row r="45" spans="1:5" x14ac:dyDescent="0.25">
      <c r="A45" s="41"/>
      <c r="B45" s="41"/>
      <c r="C45" s="41"/>
      <c r="D45" s="41"/>
      <c r="E45" s="41"/>
    </row>
    <row r="46" spans="1:5" x14ac:dyDescent="0.25">
      <c r="A46" s="41"/>
      <c r="B46" s="41"/>
      <c r="C46" s="41"/>
      <c r="D46" s="41"/>
      <c r="E46" s="41"/>
    </row>
    <row r="52" spans="1:5" x14ac:dyDescent="0.25">
      <c r="A52" s="84" t="s">
        <v>10</v>
      </c>
      <c r="B52" s="84"/>
      <c r="C52" s="84"/>
      <c r="D52" s="84"/>
      <c r="E52" s="84"/>
    </row>
  </sheetData>
  <mergeCells count="9">
    <mergeCell ref="A6:E6"/>
    <mergeCell ref="A52:E52"/>
    <mergeCell ref="A41:E41"/>
    <mergeCell ref="D36:E36"/>
    <mergeCell ref="A8:B8"/>
    <mergeCell ref="A14:B14"/>
    <mergeCell ref="A20:C20"/>
    <mergeCell ref="A23:C23"/>
    <mergeCell ref="A29:B29"/>
  </mergeCell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F0B23-764E-470C-A101-6C552E358D19}">
  <dimension ref="A5:F51"/>
  <sheetViews>
    <sheetView workbookViewId="0">
      <selection activeCell="E10" sqref="E10"/>
    </sheetView>
  </sheetViews>
  <sheetFormatPr baseColWidth="10" defaultRowHeight="15" x14ac:dyDescent="0.25"/>
  <cols>
    <col min="3" max="3" width="12" customWidth="1"/>
    <col min="4" max="4" width="12" style="1" customWidth="1"/>
    <col min="5" max="5" width="10.42578125" style="1" customWidth="1"/>
    <col min="6" max="6" width="29.5703125" customWidth="1"/>
  </cols>
  <sheetData>
    <row r="5" spans="1:6" x14ac:dyDescent="0.25">
      <c r="A5" s="50" t="s">
        <v>16</v>
      </c>
      <c r="B5" s="49"/>
      <c r="C5" s="49"/>
      <c r="D5" s="51"/>
      <c r="E5" s="51"/>
      <c r="F5" s="49"/>
    </row>
    <row r="6" spans="1:6" x14ac:dyDescent="0.25">
      <c r="A6" s="58" t="s">
        <v>2</v>
      </c>
      <c r="B6" s="59" t="s">
        <v>3</v>
      </c>
      <c r="C6" s="59" t="s">
        <v>12</v>
      </c>
      <c r="D6" s="60" t="s">
        <v>24</v>
      </c>
      <c r="E6" s="60" t="s">
        <v>25</v>
      </c>
      <c r="F6" s="67" t="s">
        <v>33</v>
      </c>
    </row>
    <row r="7" spans="1:6" x14ac:dyDescent="0.25">
      <c r="A7" s="57">
        <v>384</v>
      </c>
      <c r="B7" s="55">
        <v>0.75</v>
      </c>
      <c r="C7" s="55">
        <v>1.75</v>
      </c>
      <c r="D7" s="56">
        <v>37.557499999999997</v>
      </c>
      <c r="E7" s="56">
        <v>14422.079999999998</v>
      </c>
      <c r="F7" s="66" t="s">
        <v>34</v>
      </c>
    </row>
    <row r="8" spans="1:6" x14ac:dyDescent="0.25">
      <c r="A8" s="57">
        <v>92</v>
      </c>
      <c r="B8" s="55">
        <v>0.55000000000000004</v>
      </c>
      <c r="C8" s="55">
        <v>1.75</v>
      </c>
      <c r="D8" s="56">
        <v>32.110624999999999</v>
      </c>
      <c r="E8" s="56">
        <v>2954.1774999999998</v>
      </c>
      <c r="F8" s="66" t="s">
        <v>34</v>
      </c>
    </row>
    <row r="9" spans="1:6" x14ac:dyDescent="0.25">
      <c r="A9" s="57">
        <v>8</v>
      </c>
      <c r="B9" s="55">
        <v>0.6</v>
      </c>
      <c r="C9" s="55">
        <v>1.65</v>
      </c>
      <c r="D9" s="56">
        <v>31.384374999999999</v>
      </c>
      <c r="E9" s="56">
        <v>251.07499999999999</v>
      </c>
      <c r="F9" s="66" t="s">
        <v>34</v>
      </c>
    </row>
    <row r="10" spans="1:6" x14ac:dyDescent="0.25">
      <c r="A10" s="57">
        <v>3</v>
      </c>
      <c r="B10" s="55">
        <v>0.4</v>
      </c>
      <c r="C10" s="55">
        <v>2.06</v>
      </c>
      <c r="D10" s="56">
        <v>34.362000000000002</v>
      </c>
      <c r="E10" s="56">
        <v>103.08600000000001</v>
      </c>
      <c r="F10" s="66" t="s">
        <v>34</v>
      </c>
    </row>
    <row r="11" spans="1:6" x14ac:dyDescent="0.25">
      <c r="A11" s="57">
        <v>6</v>
      </c>
      <c r="B11" s="55">
        <v>0.7</v>
      </c>
      <c r="C11" s="55">
        <v>1.6</v>
      </c>
      <c r="D11" s="56">
        <v>31.021249999999998</v>
      </c>
      <c r="E11" s="56">
        <v>186.1275</v>
      </c>
      <c r="F11" s="66" t="s">
        <v>34</v>
      </c>
    </row>
    <row r="12" spans="1:6" x14ac:dyDescent="0.25">
      <c r="A12" s="57">
        <v>24</v>
      </c>
      <c r="B12" s="55">
        <v>0.85</v>
      </c>
      <c r="C12" s="55">
        <v>1.6</v>
      </c>
      <c r="D12" s="56">
        <v>31.021249999999998</v>
      </c>
      <c r="E12" s="56">
        <v>744.51</v>
      </c>
      <c r="F12" s="66" t="s">
        <v>34</v>
      </c>
    </row>
    <row r="13" spans="1:6" x14ac:dyDescent="0.25">
      <c r="A13" s="57">
        <v>2</v>
      </c>
      <c r="B13" s="55">
        <v>0.57999999999999996</v>
      </c>
      <c r="C13" s="55">
        <v>2.5</v>
      </c>
      <c r="D13" s="56">
        <v>37.557499999999997</v>
      </c>
      <c r="E13" s="56">
        <v>75.114999999999995</v>
      </c>
      <c r="F13" s="66" t="s">
        <v>35</v>
      </c>
    </row>
    <row r="14" spans="1:6" x14ac:dyDescent="0.25">
      <c r="A14" s="57">
        <v>1</v>
      </c>
      <c r="B14" s="55">
        <v>1.1200000000000001</v>
      </c>
      <c r="C14" s="55">
        <v>2.5</v>
      </c>
      <c r="D14" s="56">
        <v>59.344999999999999</v>
      </c>
      <c r="E14" s="56">
        <v>59.344999999999999</v>
      </c>
      <c r="F14" s="66" t="s">
        <v>35</v>
      </c>
    </row>
    <row r="15" spans="1:6" x14ac:dyDescent="0.25">
      <c r="A15" s="57">
        <v>6</v>
      </c>
      <c r="B15" s="55">
        <v>0.95</v>
      </c>
      <c r="C15" s="55">
        <v>1.36</v>
      </c>
      <c r="D15" s="56">
        <v>42.786500000000004</v>
      </c>
      <c r="E15" s="56">
        <v>256.71900000000005</v>
      </c>
      <c r="F15" s="66" t="s">
        <v>35</v>
      </c>
    </row>
    <row r="16" spans="1:6" x14ac:dyDescent="0.25">
      <c r="A16" s="62">
        <v>3</v>
      </c>
      <c r="B16" s="63">
        <v>0.55000000000000004</v>
      </c>
      <c r="C16" s="63">
        <v>1.62</v>
      </c>
      <c r="D16" s="64">
        <v>46.563000000000002</v>
      </c>
      <c r="E16" s="64">
        <v>139.68900000000002</v>
      </c>
      <c r="F16" s="68" t="s">
        <v>36</v>
      </c>
    </row>
    <row r="17" spans="1:6" x14ac:dyDescent="0.25">
      <c r="A17" s="49"/>
      <c r="B17" s="49"/>
      <c r="C17" s="49"/>
      <c r="D17" s="51"/>
      <c r="E17" s="51"/>
      <c r="F17" s="49"/>
    </row>
    <row r="18" spans="1:6" x14ac:dyDescent="0.25">
      <c r="A18" s="50" t="s">
        <v>15</v>
      </c>
      <c r="B18" s="49"/>
      <c r="C18" s="49"/>
      <c r="D18" s="51"/>
      <c r="E18" s="51"/>
      <c r="F18" s="49"/>
    </row>
    <row r="19" spans="1:6" x14ac:dyDescent="0.25">
      <c r="A19" s="58" t="s">
        <v>2</v>
      </c>
      <c r="B19" s="59" t="s">
        <v>3</v>
      </c>
      <c r="C19" s="59" t="s">
        <v>4</v>
      </c>
      <c r="D19" s="60" t="s">
        <v>24</v>
      </c>
      <c r="E19" s="61" t="s">
        <v>25</v>
      </c>
      <c r="F19" s="49"/>
    </row>
    <row r="20" spans="1:6" hidden="1" x14ac:dyDescent="0.25">
      <c r="A20" s="62"/>
      <c r="B20" s="63"/>
      <c r="C20" s="63"/>
      <c r="D20" s="64"/>
      <c r="E20" s="65"/>
      <c r="F20" s="49"/>
    </row>
    <row r="21" spans="1:6" x14ac:dyDescent="0.25">
      <c r="A21" s="55">
        <v>384</v>
      </c>
      <c r="B21" s="55">
        <v>0.75</v>
      </c>
      <c r="C21" s="55" t="s">
        <v>6</v>
      </c>
      <c r="D21" s="56">
        <v>23.073999999999998</v>
      </c>
      <c r="E21" s="56">
        <v>8860.4159999999993</v>
      </c>
      <c r="F21" s="49"/>
    </row>
    <row r="22" spans="1:6" x14ac:dyDescent="0.25">
      <c r="A22" s="55">
        <v>95</v>
      </c>
      <c r="B22" s="55">
        <v>0.55000000000000004</v>
      </c>
      <c r="C22" s="55" t="s">
        <v>6</v>
      </c>
      <c r="D22" s="56">
        <v>17.928000000000001</v>
      </c>
      <c r="E22" s="56">
        <v>1703.16</v>
      </c>
      <c r="F22" s="49"/>
    </row>
    <row r="23" spans="1:6" x14ac:dyDescent="0.25">
      <c r="A23" s="55">
        <v>8</v>
      </c>
      <c r="B23" s="55">
        <v>0.6</v>
      </c>
      <c r="C23" s="55" t="s">
        <v>6</v>
      </c>
      <c r="D23" s="56">
        <v>18.591999999999999</v>
      </c>
      <c r="E23" s="56">
        <v>148.73599999999999</v>
      </c>
      <c r="F23" s="49"/>
    </row>
    <row r="24" spans="1:6" x14ac:dyDescent="0.25">
      <c r="A24" s="55">
        <v>3</v>
      </c>
      <c r="B24" s="55">
        <v>0.4</v>
      </c>
      <c r="C24" s="55" t="s">
        <v>6</v>
      </c>
      <c r="D24" s="56">
        <v>18.591999999999999</v>
      </c>
      <c r="E24" s="56">
        <v>55.775999999999996</v>
      </c>
      <c r="F24" s="49"/>
    </row>
    <row r="25" spans="1:6" x14ac:dyDescent="0.25">
      <c r="A25" s="55">
        <v>6</v>
      </c>
      <c r="B25" s="55">
        <v>0.7</v>
      </c>
      <c r="C25" s="55" t="s">
        <v>6</v>
      </c>
      <c r="D25" s="56">
        <v>20.417999999999999</v>
      </c>
      <c r="E25" s="56">
        <v>122.508</v>
      </c>
      <c r="F25" s="49"/>
    </row>
    <row r="26" spans="1:6" x14ac:dyDescent="0.25">
      <c r="A26" s="55">
        <v>24</v>
      </c>
      <c r="B26" s="55">
        <v>0.85</v>
      </c>
      <c r="C26" s="55" t="s">
        <v>6</v>
      </c>
      <c r="D26" s="56">
        <v>26.643000000000001</v>
      </c>
      <c r="E26" s="56">
        <v>639.43200000000002</v>
      </c>
      <c r="F26" s="49"/>
    </row>
    <row r="27" spans="1:6" x14ac:dyDescent="0.25">
      <c r="A27" s="55">
        <v>2</v>
      </c>
      <c r="B27" s="55">
        <v>0.57999999999999996</v>
      </c>
      <c r="C27" s="55" t="s">
        <v>6</v>
      </c>
      <c r="D27" s="56">
        <v>18.591999999999999</v>
      </c>
      <c r="E27" s="56">
        <v>37.183999999999997</v>
      </c>
      <c r="F27" s="49"/>
    </row>
    <row r="28" spans="1:6" x14ac:dyDescent="0.25">
      <c r="A28" s="55">
        <v>1</v>
      </c>
      <c r="B28" s="55">
        <v>1.1200000000000001</v>
      </c>
      <c r="C28" s="55" t="s">
        <v>6</v>
      </c>
      <c r="D28" s="56">
        <v>37.35</v>
      </c>
      <c r="E28" s="56">
        <v>37.35</v>
      </c>
      <c r="F28" s="49"/>
    </row>
    <row r="29" spans="1:6" x14ac:dyDescent="0.25">
      <c r="A29" s="55">
        <v>6</v>
      </c>
      <c r="B29" s="55">
        <v>0.95</v>
      </c>
      <c r="C29" s="55" t="s">
        <v>6</v>
      </c>
      <c r="D29" s="56">
        <v>30.626999999999999</v>
      </c>
      <c r="E29" s="56">
        <v>183.762</v>
      </c>
      <c r="F29" s="49"/>
    </row>
    <row r="30" spans="1:6" x14ac:dyDescent="0.25">
      <c r="A30" s="49"/>
      <c r="B30" s="49"/>
      <c r="C30" s="49"/>
      <c r="D30" s="51"/>
      <c r="E30" s="51"/>
    </row>
    <row r="31" spans="1:6" x14ac:dyDescent="0.25">
      <c r="A31" s="50" t="s">
        <v>19</v>
      </c>
      <c r="B31" s="49"/>
      <c r="C31" s="49"/>
      <c r="D31" s="51"/>
      <c r="E31" s="51"/>
    </row>
    <row r="32" spans="1:6" x14ac:dyDescent="0.25">
      <c r="A32" s="49" t="s">
        <v>2</v>
      </c>
      <c r="B32" s="49" t="s">
        <v>3</v>
      </c>
      <c r="C32" s="49" t="s">
        <v>4</v>
      </c>
      <c r="D32" s="51" t="s">
        <v>24</v>
      </c>
      <c r="E32" s="51" t="s">
        <v>25</v>
      </c>
    </row>
    <row r="33" spans="1:5" x14ac:dyDescent="0.25">
      <c r="A33" s="49">
        <v>77</v>
      </c>
      <c r="B33" s="49">
        <v>6</v>
      </c>
      <c r="C33" s="49" t="s">
        <v>6</v>
      </c>
      <c r="D33" s="51">
        <v>47.807999999999993</v>
      </c>
      <c r="E33" s="51">
        <v>3681.2159999999994</v>
      </c>
    </row>
    <row r="34" spans="1:5" x14ac:dyDescent="0.25">
      <c r="A34" s="50" t="s">
        <v>27</v>
      </c>
      <c r="B34" s="49"/>
      <c r="C34" s="49"/>
      <c r="D34" s="51"/>
      <c r="E34" s="51"/>
    </row>
    <row r="35" spans="1:5" x14ac:dyDescent="0.25">
      <c r="A35" s="49" t="s">
        <v>2</v>
      </c>
      <c r="B35" s="49" t="s">
        <v>3</v>
      </c>
      <c r="C35" s="49" t="s">
        <v>4</v>
      </c>
      <c r="D35" s="51" t="s">
        <v>24</v>
      </c>
      <c r="E35" s="51" t="s">
        <v>25</v>
      </c>
    </row>
    <row r="36" spans="1:5" x14ac:dyDescent="0.25">
      <c r="A36" s="49">
        <v>372</v>
      </c>
      <c r="B36" s="49" t="s">
        <v>6</v>
      </c>
      <c r="C36" s="49" t="s">
        <v>6</v>
      </c>
      <c r="D36" s="51">
        <v>4.4820000000000002</v>
      </c>
      <c r="E36" s="51">
        <v>1667.3040000000001</v>
      </c>
    </row>
    <row r="37" spans="1:5" x14ac:dyDescent="0.25">
      <c r="A37" s="50" t="s">
        <v>20</v>
      </c>
      <c r="B37" s="49"/>
      <c r="C37" s="49"/>
      <c r="D37" s="51"/>
      <c r="E37" s="51"/>
    </row>
    <row r="38" spans="1:5" x14ac:dyDescent="0.25">
      <c r="A38" s="49" t="s">
        <v>2</v>
      </c>
      <c r="B38" s="49" t="s">
        <v>3</v>
      </c>
      <c r="C38" s="49" t="s">
        <v>4</v>
      </c>
      <c r="D38" s="51" t="s">
        <v>24</v>
      </c>
      <c r="E38" s="51" t="s">
        <v>25</v>
      </c>
    </row>
    <row r="39" spans="1:5" x14ac:dyDescent="0.25">
      <c r="A39" s="49">
        <v>500</v>
      </c>
      <c r="B39" s="49" t="s">
        <v>6</v>
      </c>
      <c r="C39" s="49" t="s">
        <v>6</v>
      </c>
      <c r="D39" s="51">
        <v>0.33200000000000002</v>
      </c>
      <c r="E39" s="51">
        <v>166</v>
      </c>
    </row>
    <row r="40" spans="1:5" x14ac:dyDescent="0.25">
      <c r="A40" s="50" t="s">
        <v>31</v>
      </c>
      <c r="B40" s="49"/>
      <c r="C40" s="49"/>
      <c r="D40" s="51"/>
      <c r="E40" s="51"/>
    </row>
    <row r="41" spans="1:5" x14ac:dyDescent="0.25">
      <c r="A41" s="49" t="s">
        <v>2</v>
      </c>
      <c r="B41" s="49" t="s">
        <v>3</v>
      </c>
      <c r="C41" s="49" t="s">
        <v>4</v>
      </c>
      <c r="D41" s="51" t="s">
        <v>24</v>
      </c>
      <c r="E41" s="51" t="s">
        <v>25</v>
      </c>
    </row>
    <row r="42" spans="1:5" x14ac:dyDescent="0.25">
      <c r="A42" s="49">
        <v>30</v>
      </c>
      <c r="B42" s="49" t="s">
        <v>6</v>
      </c>
      <c r="C42" s="49" t="s">
        <v>6</v>
      </c>
      <c r="D42" s="51">
        <v>7.47</v>
      </c>
      <c r="E42" s="51">
        <v>224.1</v>
      </c>
    </row>
    <row r="43" spans="1:5" x14ac:dyDescent="0.25">
      <c r="A43" s="50" t="s">
        <v>21</v>
      </c>
      <c r="B43" s="49"/>
      <c r="C43" s="49"/>
      <c r="D43" s="51"/>
      <c r="E43" s="51"/>
    </row>
    <row r="44" spans="1:5" x14ac:dyDescent="0.25">
      <c r="A44" s="49" t="s">
        <v>2</v>
      </c>
      <c r="B44" s="49" t="s">
        <v>3</v>
      </c>
      <c r="C44" s="49" t="s">
        <v>4</v>
      </c>
      <c r="D44" s="51" t="s">
        <v>24</v>
      </c>
      <c r="E44" s="51" t="s">
        <v>25</v>
      </c>
    </row>
    <row r="45" spans="1:5" x14ac:dyDescent="0.25">
      <c r="A45" s="49">
        <v>100</v>
      </c>
      <c r="B45" s="49" t="s">
        <v>6</v>
      </c>
      <c r="C45" s="49" t="s">
        <v>6</v>
      </c>
      <c r="D45" s="51">
        <v>3.32</v>
      </c>
      <c r="E45" s="51">
        <v>332</v>
      </c>
    </row>
    <row r="46" spans="1:5" ht="15.75" thickBot="1" x14ac:dyDescent="0.3"/>
    <row r="47" spans="1:5" x14ac:dyDescent="0.25">
      <c r="C47" s="38" t="s">
        <v>26</v>
      </c>
      <c r="D47" s="48">
        <v>37050.867999999995</v>
      </c>
    </row>
    <row r="48" spans="1:5" ht="15.75" thickBot="1" x14ac:dyDescent="0.3">
      <c r="C48" s="39" t="s">
        <v>28</v>
      </c>
      <c r="D48" s="40">
        <v>42979.006879999994</v>
      </c>
    </row>
    <row r="50" spans="1:6" x14ac:dyDescent="0.25">
      <c r="A50" s="69" t="s">
        <v>29</v>
      </c>
      <c r="B50" s="69"/>
      <c r="C50" s="69"/>
      <c r="D50" s="69"/>
      <c r="E50" s="69"/>
    </row>
    <row r="51" spans="1:6" x14ac:dyDescent="0.25">
      <c r="A51" s="70" t="s">
        <v>10</v>
      </c>
      <c r="B51" s="70"/>
      <c r="C51" s="70"/>
      <c r="D51" s="70"/>
      <c r="E51" s="70"/>
      <c r="F51" s="70"/>
    </row>
  </sheetData>
  <mergeCells count="2">
    <mergeCell ref="A50:E50"/>
    <mergeCell ref="A51:F51"/>
  </mergeCells>
  <pageMargins left="0.7" right="0.7" top="0.78740157499999996" bottom="0.78740157499999996" header="0.3" footer="0.3"/>
  <pageSetup paperSize="9" orientation="portrait" horizontalDpi="300" verticalDpi="300" r:id="rId1"/>
  <drawing r:id="rId2"/>
  <tableParts count="7">
    <tablePart r:id="rId3"/>
    <tablePart r:id="rId4"/>
    <tablePart r:id="rId5"/>
    <tablePart r:id="rId6"/>
    <tablePart r:id="rId7"/>
    <tablePart r:id="rId8"/>
    <tablePart r:id="rId9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BE03B-8BFF-4169-AC99-086D40606539}">
  <dimension ref="A6:F63"/>
  <sheetViews>
    <sheetView topLeftCell="A13" workbookViewId="0">
      <selection activeCell="A34" sqref="A34:E48"/>
    </sheetView>
  </sheetViews>
  <sheetFormatPr baseColWidth="10" defaultRowHeight="15" x14ac:dyDescent="0.25"/>
  <cols>
    <col min="3" max="3" width="15.140625" customWidth="1"/>
    <col min="4" max="4" width="11.5703125" style="1" bestFit="1" customWidth="1"/>
    <col min="5" max="5" width="12" style="1" bestFit="1" customWidth="1"/>
  </cols>
  <sheetData>
    <row r="6" spans="1:5" x14ac:dyDescent="0.25">
      <c r="A6" s="85" t="s">
        <v>32</v>
      </c>
      <c r="B6" s="85"/>
      <c r="C6" s="85"/>
      <c r="D6" s="85"/>
      <c r="E6" s="85"/>
    </row>
    <row r="7" spans="1:5" ht="12" customHeight="1" x14ac:dyDescent="0.25">
      <c r="A7" s="49"/>
      <c r="B7" s="49"/>
      <c r="C7" s="49"/>
      <c r="D7" s="49"/>
      <c r="E7" s="49"/>
    </row>
    <row r="8" spans="1:5" ht="12" customHeight="1" x14ac:dyDescent="0.25">
      <c r="A8" s="85" t="s">
        <v>11</v>
      </c>
      <c r="B8" s="85"/>
      <c r="C8" s="49"/>
      <c r="D8" s="49"/>
      <c r="E8" s="49"/>
    </row>
    <row r="9" spans="1:5" ht="12" customHeight="1" x14ac:dyDescent="0.25">
      <c r="A9" s="50" t="s">
        <v>16</v>
      </c>
      <c r="B9" s="49"/>
      <c r="C9" s="49"/>
      <c r="D9" s="51"/>
      <c r="E9" s="51"/>
    </row>
    <row r="10" spans="1:5" ht="12" customHeight="1" x14ac:dyDescent="0.25">
      <c r="A10" s="49" t="s">
        <v>2</v>
      </c>
      <c r="B10" s="49" t="s">
        <v>3</v>
      </c>
      <c r="C10" s="49" t="s">
        <v>12</v>
      </c>
      <c r="D10" s="51" t="s">
        <v>24</v>
      </c>
      <c r="E10" s="51" t="s">
        <v>25</v>
      </c>
    </row>
    <row r="11" spans="1:5" ht="12" customHeight="1" x14ac:dyDescent="0.25">
      <c r="A11" s="49">
        <v>384</v>
      </c>
      <c r="B11" s="49">
        <v>0.75</v>
      </c>
      <c r="C11" s="49">
        <v>1.75</v>
      </c>
      <c r="D11" s="51">
        <v>37.557499999999997</v>
      </c>
      <c r="E11" s="51">
        <v>14422.079999999998</v>
      </c>
    </row>
    <row r="12" spans="1:5" ht="12" customHeight="1" x14ac:dyDescent="0.25">
      <c r="A12" s="49">
        <v>93</v>
      </c>
      <c r="B12" s="49">
        <v>0.55000000000000004</v>
      </c>
      <c r="C12" s="49">
        <v>1.75</v>
      </c>
      <c r="D12" s="51">
        <v>32.110624999999999</v>
      </c>
      <c r="E12" s="51">
        <v>2986.288125</v>
      </c>
    </row>
    <row r="13" spans="1:5" ht="12" customHeight="1" x14ac:dyDescent="0.25">
      <c r="A13" s="49">
        <v>8</v>
      </c>
      <c r="B13" s="49">
        <v>0.6</v>
      </c>
      <c r="C13" s="49">
        <v>1.75</v>
      </c>
      <c r="D13" s="51">
        <v>32.110624999999999</v>
      </c>
      <c r="E13" s="51">
        <v>256.88499999999999</v>
      </c>
    </row>
    <row r="14" spans="1:5" ht="12" customHeight="1" x14ac:dyDescent="0.25">
      <c r="A14" s="49">
        <v>3</v>
      </c>
      <c r="B14" s="49">
        <v>0.4</v>
      </c>
      <c r="C14" s="49">
        <v>1.75</v>
      </c>
      <c r="D14" s="51">
        <v>32.110624999999999</v>
      </c>
      <c r="E14" s="51">
        <v>96.331874999999997</v>
      </c>
    </row>
    <row r="15" spans="1:5" ht="12" customHeight="1" x14ac:dyDescent="0.25">
      <c r="A15" s="49">
        <v>6</v>
      </c>
      <c r="B15" s="49">
        <v>0.7</v>
      </c>
      <c r="C15" s="49">
        <v>1.6</v>
      </c>
      <c r="D15" s="51">
        <v>31.021249999999998</v>
      </c>
      <c r="E15" s="51">
        <v>186.1275</v>
      </c>
    </row>
    <row r="16" spans="1:5" ht="12" customHeight="1" x14ac:dyDescent="0.25">
      <c r="A16" s="49">
        <v>24</v>
      </c>
      <c r="B16" s="49">
        <v>0.85</v>
      </c>
      <c r="C16" s="49">
        <v>1.6</v>
      </c>
      <c r="D16" s="51">
        <v>31.021249999999998</v>
      </c>
      <c r="E16" s="51">
        <v>744.51</v>
      </c>
    </row>
    <row r="17" spans="1:5" ht="12" customHeight="1" x14ac:dyDescent="0.25">
      <c r="A17" s="49">
        <v>2</v>
      </c>
      <c r="B17" s="49">
        <v>0.57999999999999996</v>
      </c>
      <c r="C17" s="49">
        <v>2.5</v>
      </c>
      <c r="D17" s="51">
        <v>37.557499999999997</v>
      </c>
      <c r="E17" s="51">
        <v>75.114999999999995</v>
      </c>
    </row>
    <row r="18" spans="1:5" ht="12" customHeight="1" x14ac:dyDescent="0.25">
      <c r="A18" s="49">
        <v>1</v>
      </c>
      <c r="B18" s="49">
        <v>1.1200000000000001</v>
      </c>
      <c r="C18" s="49">
        <v>2.5</v>
      </c>
      <c r="D18" s="51">
        <v>59.344999999999999</v>
      </c>
      <c r="E18" s="51">
        <v>59.344999999999999</v>
      </c>
    </row>
    <row r="19" spans="1:5" ht="12" customHeight="1" x14ac:dyDescent="0.25">
      <c r="A19" s="49"/>
      <c r="B19" s="49"/>
      <c r="C19" s="49"/>
      <c r="D19" s="51"/>
      <c r="E19" s="51"/>
    </row>
    <row r="20" spans="1:5" ht="12" customHeight="1" x14ac:dyDescent="0.25">
      <c r="A20" s="49"/>
      <c r="B20" s="49"/>
      <c r="C20" s="49"/>
      <c r="D20" s="51"/>
      <c r="E20" s="51"/>
    </row>
    <row r="21" spans="1:5" ht="12" customHeight="1" x14ac:dyDescent="0.25">
      <c r="A21" s="49"/>
      <c r="B21" s="49"/>
      <c r="C21" s="49"/>
      <c r="D21" s="51"/>
      <c r="E21" s="51"/>
    </row>
    <row r="22" spans="1:5" ht="12" customHeight="1" x14ac:dyDescent="0.25">
      <c r="A22" s="49"/>
      <c r="B22" s="49"/>
      <c r="C22" s="49"/>
      <c r="D22" s="51"/>
      <c r="E22" s="51"/>
    </row>
    <row r="23" spans="1:5" ht="12" customHeight="1" x14ac:dyDescent="0.25">
      <c r="A23" s="50" t="s">
        <v>15</v>
      </c>
      <c r="B23" s="49"/>
      <c r="C23" s="49"/>
      <c r="D23" s="51"/>
      <c r="E23" s="51"/>
    </row>
    <row r="24" spans="1:5" ht="12" customHeight="1" x14ac:dyDescent="0.25">
      <c r="A24" s="49" t="s">
        <v>2</v>
      </c>
      <c r="B24" s="49" t="s">
        <v>3</v>
      </c>
      <c r="C24" s="49" t="s">
        <v>4</v>
      </c>
      <c r="D24" s="51" t="s">
        <v>24</v>
      </c>
      <c r="E24" s="51" t="s">
        <v>25</v>
      </c>
    </row>
    <row r="25" spans="1:5" ht="12" customHeight="1" x14ac:dyDescent="0.25">
      <c r="A25" s="49">
        <v>384</v>
      </c>
      <c r="B25" s="49">
        <v>0.75</v>
      </c>
      <c r="C25" s="49" t="s">
        <v>6</v>
      </c>
      <c r="D25" s="51">
        <v>23.073999999999998</v>
      </c>
      <c r="E25" s="51">
        <v>8860.4159999999993</v>
      </c>
    </row>
    <row r="26" spans="1:5" ht="12" customHeight="1" x14ac:dyDescent="0.25">
      <c r="A26" s="49">
        <v>93</v>
      </c>
      <c r="B26" s="49">
        <v>0.55000000000000004</v>
      </c>
      <c r="C26" s="49" t="s">
        <v>6</v>
      </c>
      <c r="D26" s="51">
        <v>17.928000000000001</v>
      </c>
      <c r="E26" s="51">
        <v>1667.3040000000001</v>
      </c>
    </row>
    <row r="27" spans="1:5" ht="12" customHeight="1" x14ac:dyDescent="0.25">
      <c r="A27" s="49">
        <v>8</v>
      </c>
      <c r="B27" s="49">
        <v>0.6</v>
      </c>
      <c r="C27" s="49" t="s">
        <v>6</v>
      </c>
      <c r="D27" s="51">
        <v>18.591999999999999</v>
      </c>
      <c r="E27" s="51">
        <v>148.73599999999999</v>
      </c>
    </row>
    <row r="28" spans="1:5" ht="12" customHeight="1" x14ac:dyDescent="0.25">
      <c r="A28" s="49">
        <v>3</v>
      </c>
      <c r="B28" s="49">
        <v>0.4</v>
      </c>
      <c r="C28" s="49" t="s">
        <v>6</v>
      </c>
      <c r="D28" s="51">
        <v>18.591999999999999</v>
      </c>
      <c r="E28" s="51">
        <v>55.775999999999996</v>
      </c>
    </row>
    <row r="29" spans="1:5" ht="12" customHeight="1" x14ac:dyDescent="0.25">
      <c r="A29" s="49">
        <v>6</v>
      </c>
      <c r="B29" s="49">
        <v>0.7</v>
      </c>
      <c r="C29" s="49" t="s">
        <v>6</v>
      </c>
      <c r="D29" s="51">
        <v>20.417999999999999</v>
      </c>
      <c r="E29" s="51">
        <v>122.508</v>
      </c>
    </row>
    <row r="30" spans="1:5" ht="12" customHeight="1" x14ac:dyDescent="0.25">
      <c r="A30" s="49">
        <v>24</v>
      </c>
      <c r="B30" s="49">
        <v>0.85</v>
      </c>
      <c r="C30" s="49" t="s">
        <v>6</v>
      </c>
      <c r="D30" s="51">
        <v>26.643000000000001</v>
      </c>
      <c r="E30" s="51">
        <v>639.43200000000002</v>
      </c>
    </row>
    <row r="31" spans="1:5" ht="12" customHeight="1" x14ac:dyDescent="0.25">
      <c r="A31" s="49">
        <v>2</v>
      </c>
      <c r="B31" s="49">
        <v>0.57999999999999996</v>
      </c>
      <c r="C31" s="49" t="s">
        <v>6</v>
      </c>
      <c r="D31" s="51">
        <v>18.591999999999999</v>
      </c>
      <c r="E31" s="51">
        <v>37.183999999999997</v>
      </c>
    </row>
    <row r="32" spans="1:5" ht="12" customHeight="1" x14ac:dyDescent="0.25">
      <c r="A32" s="49">
        <v>1</v>
      </c>
      <c r="B32" s="49">
        <v>1.1200000000000001</v>
      </c>
      <c r="C32" s="49" t="s">
        <v>6</v>
      </c>
      <c r="D32" s="51">
        <v>37.35</v>
      </c>
      <c r="E32" s="51">
        <v>37.35</v>
      </c>
    </row>
    <row r="33" spans="1:5" ht="12" customHeight="1" x14ac:dyDescent="0.25">
      <c r="A33" s="49"/>
      <c r="B33" s="49"/>
      <c r="C33" s="49"/>
      <c r="D33" s="51"/>
      <c r="E33" s="51"/>
    </row>
    <row r="34" spans="1:5" ht="12" customHeight="1" x14ac:dyDescent="0.25">
      <c r="A34" s="50" t="s">
        <v>19</v>
      </c>
      <c r="B34" s="49"/>
      <c r="C34" s="49"/>
      <c r="D34" s="51"/>
      <c r="E34" s="51"/>
    </row>
    <row r="35" spans="1:5" ht="12" customHeight="1" x14ac:dyDescent="0.25">
      <c r="A35" s="49" t="s">
        <v>2</v>
      </c>
      <c r="B35" s="49" t="s">
        <v>3</v>
      </c>
      <c r="C35" s="49" t="s">
        <v>4</v>
      </c>
      <c r="D35" s="51" t="s">
        <v>24</v>
      </c>
      <c r="E35" s="51" t="s">
        <v>25</v>
      </c>
    </row>
    <row r="36" spans="1:5" ht="12" customHeight="1" x14ac:dyDescent="0.25">
      <c r="A36" s="49">
        <v>77</v>
      </c>
      <c r="B36" s="49">
        <v>6</v>
      </c>
      <c r="C36" s="49" t="s">
        <v>6</v>
      </c>
      <c r="D36" s="51">
        <v>47.807999999999993</v>
      </c>
      <c r="E36" s="51">
        <v>3681.2159999999994</v>
      </c>
    </row>
    <row r="37" spans="1:5" ht="12" customHeight="1" x14ac:dyDescent="0.25">
      <c r="A37" s="50" t="s">
        <v>27</v>
      </c>
      <c r="B37" s="49"/>
      <c r="C37" s="49"/>
      <c r="D37" s="51"/>
      <c r="E37" s="51"/>
    </row>
    <row r="38" spans="1:5" ht="12" customHeight="1" x14ac:dyDescent="0.25">
      <c r="A38" s="49" t="s">
        <v>2</v>
      </c>
      <c r="B38" s="49" t="s">
        <v>3</v>
      </c>
      <c r="C38" s="49" t="s">
        <v>4</v>
      </c>
      <c r="D38" s="51" t="s">
        <v>24</v>
      </c>
      <c r="E38" s="51" t="s">
        <v>25</v>
      </c>
    </row>
    <row r="39" spans="1:5" ht="12" customHeight="1" x14ac:dyDescent="0.25">
      <c r="A39" s="49">
        <v>372</v>
      </c>
      <c r="B39" s="49" t="s">
        <v>6</v>
      </c>
      <c r="C39" s="49" t="s">
        <v>6</v>
      </c>
      <c r="D39" s="51">
        <v>4.4820000000000002</v>
      </c>
      <c r="E39" s="51">
        <v>1667.3040000000001</v>
      </c>
    </row>
    <row r="40" spans="1:5" ht="12" customHeight="1" x14ac:dyDescent="0.25">
      <c r="A40" s="50" t="s">
        <v>20</v>
      </c>
      <c r="B40" s="49"/>
      <c r="C40" s="49"/>
      <c r="D40" s="51"/>
      <c r="E40" s="51"/>
    </row>
    <row r="41" spans="1:5" ht="12" customHeight="1" x14ac:dyDescent="0.25">
      <c r="A41" s="49" t="s">
        <v>2</v>
      </c>
      <c r="B41" s="49" t="s">
        <v>3</v>
      </c>
      <c r="C41" s="49" t="s">
        <v>4</v>
      </c>
      <c r="D41" s="51" t="s">
        <v>24</v>
      </c>
      <c r="E41" s="51" t="s">
        <v>25</v>
      </c>
    </row>
    <row r="42" spans="1:5" ht="12" customHeight="1" x14ac:dyDescent="0.25">
      <c r="A42" s="49">
        <v>500</v>
      </c>
      <c r="B42" s="49" t="s">
        <v>6</v>
      </c>
      <c r="C42" s="49" t="s">
        <v>6</v>
      </c>
      <c r="D42" s="51">
        <v>0.33200000000000002</v>
      </c>
      <c r="E42" s="51">
        <v>166</v>
      </c>
    </row>
    <row r="43" spans="1:5" ht="12" customHeight="1" x14ac:dyDescent="0.25">
      <c r="A43" s="50" t="s">
        <v>31</v>
      </c>
      <c r="B43" s="49"/>
      <c r="C43" s="49"/>
      <c r="D43" s="51"/>
      <c r="E43" s="51"/>
    </row>
    <row r="44" spans="1:5" ht="12" customHeight="1" x14ac:dyDescent="0.25">
      <c r="A44" s="49" t="s">
        <v>2</v>
      </c>
      <c r="B44" s="49" t="s">
        <v>3</v>
      </c>
      <c r="C44" s="49" t="s">
        <v>4</v>
      </c>
      <c r="D44" s="51" t="s">
        <v>24</v>
      </c>
      <c r="E44" s="51" t="s">
        <v>25</v>
      </c>
    </row>
    <row r="45" spans="1:5" ht="12" customHeight="1" x14ac:dyDescent="0.25">
      <c r="A45" s="49">
        <v>30</v>
      </c>
      <c r="B45" s="49" t="s">
        <v>6</v>
      </c>
      <c r="C45" s="49" t="s">
        <v>6</v>
      </c>
      <c r="D45" s="51">
        <v>7.47</v>
      </c>
      <c r="E45" s="51">
        <v>224.1</v>
      </c>
    </row>
    <row r="46" spans="1:5" ht="12" customHeight="1" x14ac:dyDescent="0.25">
      <c r="A46" s="50" t="s">
        <v>21</v>
      </c>
      <c r="B46" s="49"/>
      <c r="C46" s="49"/>
      <c r="D46" s="51"/>
      <c r="E46" s="51"/>
    </row>
    <row r="47" spans="1:5" ht="12" customHeight="1" x14ac:dyDescent="0.25">
      <c r="A47" s="49" t="s">
        <v>2</v>
      </c>
      <c r="B47" s="49" t="s">
        <v>3</v>
      </c>
      <c r="C47" s="49" t="s">
        <v>4</v>
      </c>
      <c r="D47" s="51" t="s">
        <v>24</v>
      </c>
      <c r="E47" s="51" t="s">
        <v>25</v>
      </c>
    </row>
    <row r="48" spans="1:5" ht="12" customHeight="1" x14ac:dyDescent="0.25">
      <c r="A48" s="49">
        <v>100</v>
      </c>
      <c r="B48" s="49" t="s">
        <v>6</v>
      </c>
      <c r="C48" s="49" t="s">
        <v>6</v>
      </c>
      <c r="D48" s="51">
        <v>3.32</v>
      </c>
      <c r="E48" s="51">
        <v>332</v>
      </c>
    </row>
    <row r="49" spans="1:6" ht="12" customHeight="1" thickBot="1" x14ac:dyDescent="0.3"/>
    <row r="50" spans="1:6" ht="14.1" customHeight="1" x14ac:dyDescent="0.25">
      <c r="D50" s="38" t="s">
        <v>26</v>
      </c>
      <c r="E50" s="48">
        <v>36466.008499999989</v>
      </c>
    </row>
    <row r="51" spans="1:6" ht="14.1" customHeight="1" thickBot="1" x14ac:dyDescent="0.3">
      <c r="D51" s="39" t="s">
        <v>28</v>
      </c>
      <c r="E51" s="40">
        <v>42300.569859999981</v>
      </c>
    </row>
    <row r="52" spans="1:6" ht="12" customHeight="1" x14ac:dyDescent="0.25"/>
    <row r="53" spans="1:6" ht="12" customHeight="1" x14ac:dyDescent="0.25"/>
    <row r="54" spans="1:6" ht="12" customHeight="1" x14ac:dyDescent="0.25">
      <c r="A54" s="69" t="s">
        <v>29</v>
      </c>
      <c r="B54" s="69"/>
      <c r="C54" s="69"/>
      <c r="D54" s="69"/>
      <c r="E54" s="69"/>
    </row>
    <row r="55" spans="1:6" ht="12" customHeight="1" x14ac:dyDescent="0.25">
      <c r="D55"/>
      <c r="E55"/>
    </row>
    <row r="56" spans="1:6" ht="12" customHeight="1" x14ac:dyDescent="0.25">
      <c r="D56"/>
      <c r="E56"/>
    </row>
    <row r="57" spans="1:6" ht="12" customHeight="1" x14ac:dyDescent="0.25">
      <c r="A57" s="41"/>
      <c r="B57" s="41"/>
      <c r="C57" s="41"/>
      <c r="D57" s="41"/>
      <c r="E57" s="41"/>
    </row>
    <row r="58" spans="1:6" ht="12" customHeight="1" x14ac:dyDescent="0.25">
      <c r="A58" s="41"/>
    </row>
    <row r="59" spans="1:6" ht="12" customHeight="1" x14ac:dyDescent="0.25">
      <c r="A59" s="41"/>
      <c r="B59" s="41"/>
      <c r="C59" s="41"/>
      <c r="D59" s="41"/>
      <c r="E59" s="41"/>
    </row>
    <row r="60" spans="1:6" ht="12" customHeight="1" x14ac:dyDescent="0.25">
      <c r="D60"/>
      <c r="E60"/>
    </row>
    <row r="61" spans="1:6" ht="12" customHeight="1" x14ac:dyDescent="0.25">
      <c r="D61"/>
      <c r="E61"/>
    </row>
    <row r="62" spans="1:6" ht="12" customHeight="1" x14ac:dyDescent="0.25">
      <c r="B62" s="84" t="s">
        <v>10</v>
      </c>
      <c r="C62" s="84"/>
      <c r="D62" s="84"/>
      <c r="E62" s="84"/>
      <c r="F62" s="84"/>
    </row>
    <row r="63" spans="1:6" ht="12" customHeight="1" x14ac:dyDescent="0.25">
      <c r="D63"/>
      <c r="E63"/>
    </row>
  </sheetData>
  <mergeCells count="4">
    <mergeCell ref="A6:E6"/>
    <mergeCell ref="A8:B8"/>
    <mergeCell ref="A54:E54"/>
    <mergeCell ref="B62:F62"/>
  </mergeCells>
  <pageMargins left="0.7" right="0.7" top="0.78740157499999996" bottom="0.78740157499999996" header="0.3" footer="0.3"/>
  <pageSetup paperSize="9" orientation="portrait" r:id="rId1"/>
  <drawing r:id="rId2"/>
  <tableParts count="7"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Angebot</vt:lpstr>
      <vt:lpstr>Kalk - Paneele</vt:lpstr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Jagla</dc:creator>
  <cp:lastModifiedBy>Philipp Jagla</cp:lastModifiedBy>
  <cp:lastPrinted>2020-10-22T15:28:16Z</cp:lastPrinted>
  <dcterms:created xsi:type="dcterms:W3CDTF">2015-06-05T18:19:34Z</dcterms:created>
  <dcterms:modified xsi:type="dcterms:W3CDTF">2026-03-14T10:50:55Z</dcterms:modified>
</cp:coreProperties>
</file>