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stephen.RAINBOW\Desktop\"/>
    </mc:Choice>
  </mc:AlternateContent>
  <xr:revisionPtr revIDLastSave="0" documentId="8_{891049E6-ED14-4CD5-96F0-E64985C0EDC8}" xr6:coauthVersionLast="40" xr6:coauthVersionMax="40" xr10:uidLastSave="{00000000-0000-0000-0000-000000000000}"/>
  <bookViews>
    <workbookView xWindow="0" yWindow="0" windowWidth="28800" windowHeight="11025" xr2:uid="{75A0BFCC-C771-473D-BD35-E83E9B00FCF9}"/>
  </bookViews>
  <sheets>
    <sheet name="Summary" sheetId="2" r:id="rId1"/>
    <sheet name="Prelims" sheetId="3" r:id="rId2"/>
    <sheet name="General Attendances" sheetId="4" r:id="rId3"/>
    <sheet name="BoQ" sheetId="1" r:id="rId4"/>
  </sheets>
  <externalReferences>
    <externalReference r:id="rId5"/>
    <externalReference r:id="rId6"/>
    <externalReference r:id="rId7"/>
    <externalReference r:id="rId8"/>
    <externalReference r:id="rId9"/>
  </externalReferences>
  <definedNames>
    <definedName name="__PKGDATA">#N/A</definedName>
    <definedName name="_xlnm._FilterDatabase" localSheetId="2" hidden="1">'General Attendances'!$A$4:$D$17</definedName>
    <definedName name="_PKGDATA">#N/A</definedName>
    <definedName name="b">'[1]Demos and alts'!#REF!</definedName>
    <definedName name="BEADS">'[2]DRYWALL PRICE LIST'!$A$195:$A$218</definedName>
    <definedName name="BOARD_PRICES">'[2]DRYWALL PRICE LIST'!$A$89:$H$169</definedName>
    <definedName name="BOARDS">'[2]DRYWALL PRICE LIST'!$A$89:$A$169</definedName>
    <definedName name="CAT_A">#N/A</definedName>
    <definedName name="cominput">#REF!</definedName>
    <definedName name="costACCN">#REF!</definedName>
    <definedName name="costBAR">#REF!</definedName>
    <definedName name="costBLDG">#REF!</definedName>
    <definedName name="costBREWERY">#REF!</definedName>
    <definedName name="costCELLAR">#REF!</definedName>
    <definedName name="costDIRECT">#REF!</definedName>
    <definedName name="costEXTERNALS">#REF!</definedName>
    <definedName name="costHOTEL">#REF!</definedName>
    <definedName name="costKITCHEN">#REF!</definedName>
    <definedName name="costME">#REF!</definedName>
    <definedName name="costOTHER">#REF!</definedName>
    <definedName name="costREST">#REF!</definedName>
    <definedName name="costSTAFF">#REF!</definedName>
    <definedName name="costTOILET">#REF!</definedName>
    <definedName name="DRYWALL_PRICE_LIST">'[2]DRYWALL PRICE LIST'!$A$7:$H$318</definedName>
    <definedName name="eight">'[3]Ceilings &amp; Partitions'!$H$419</definedName>
    <definedName name="eleven">'[3]Ceilings &amp; Partitions'!$H$564</definedName>
    <definedName name="fifteen">'[3]Ceilings &amp; Partitions'!$H$770</definedName>
    <definedName name="First">#REF!</definedName>
    <definedName name="five">'[3]Ceilings &amp; Partitions'!$H$261</definedName>
    <definedName name="four">'[3]Ceilings &amp; Partitions'!$H$205</definedName>
    <definedName name="fourteen">'[3]Ceilings &amp; Partitions'!$H$715</definedName>
    <definedName name="Humbird">#REF!</definedName>
    <definedName name="INSULATION">'[2]DRYWALL PRICE LIST'!$A$172:$A$175</definedName>
    <definedName name="INSULATION_PRICES">'[2]DRYWALL PRICE LIST'!$A$171:$H$175</definedName>
    <definedName name="ISG">#N/A</definedName>
    <definedName name="LAB_ENC_BOARD">'[2]LABOUR RATES'!$A$108:$A$110</definedName>
    <definedName name="LAB_ENC_FINISH">'[2]LABOUR RATES'!$A$112:$A$117</definedName>
    <definedName name="LAB_ENC_METAL">'[2]LABOUR RATES'!$A$104:$A$106</definedName>
    <definedName name="LABOUR_ITEMS">'[2]LABOUR RATES'!$A$6:$A$96</definedName>
    <definedName name="LAND">#REF!</definedName>
    <definedName name="METAL_FRAME_TYPES">'[2]FRAME BUILD UP'!$AX$7:$AX$38</definedName>
    <definedName name="METAL_PRICES">'[2]DRYWALL PRICE LIST'!$A$8:$H$87</definedName>
    <definedName name="METAL_PRODUCTS">'[2]DRYWALL PRICE LIST'!$A$8:$A$87</definedName>
    <definedName name="nine">'[3]Ceilings &amp; Partitions'!$H$463</definedName>
    <definedName name="one">'[3]Ceilings &amp; Partitions'!$H$61</definedName>
    <definedName name="Original">#REF!</definedName>
    <definedName name="Package">[4]Cover!$G$26</definedName>
    <definedName name="Package_No">[4]Cover!$G$25</definedName>
    <definedName name="page1">[3]Joinery!$H$56</definedName>
    <definedName name="page10">[3]Joinery!$H$482</definedName>
    <definedName name="page11">[3]Joinery!$H$532</definedName>
    <definedName name="page12">[3]Joinery!$H$579</definedName>
    <definedName name="page13">[3]Joinery!$H$633</definedName>
    <definedName name="page14">[3]Joinery!$H$681</definedName>
    <definedName name="page15">[3]Joinery!$H$713</definedName>
    <definedName name="page16">[3]Joinery!$H$765</definedName>
    <definedName name="page17">[3]Joinery!$H$821</definedName>
    <definedName name="page18">[3]Joinery!$H$880</definedName>
    <definedName name="page19">[3]Joinery!$H$939</definedName>
    <definedName name="page2">[3]Joinery!$H$113</definedName>
    <definedName name="page20">[3]Joinery!$H$993</definedName>
    <definedName name="page21">[3]Joinery!$H$1051</definedName>
    <definedName name="page22">[3]Joinery!$H$1095</definedName>
    <definedName name="page23">[3]Joinery!$H$1151</definedName>
    <definedName name="page24">[3]Joinery!$H$1204</definedName>
    <definedName name="page25">[3]Joinery!$H$1234</definedName>
    <definedName name="page26">[3]Joinery!$H$1288</definedName>
    <definedName name="page27">[3]Joinery!$H$1341</definedName>
    <definedName name="page28">[3]Joinery!$H$1363</definedName>
    <definedName name="page29">[3]Joinery!$H$1415</definedName>
    <definedName name="page3">[3]Joinery!$H$166</definedName>
    <definedName name="page30">[3]Joinery!$H$1461</definedName>
    <definedName name="page31">[3]Joinery!$H$1512</definedName>
    <definedName name="page32">[3]Joinery!$H$1569</definedName>
    <definedName name="page33">[3]Joinery!$H$1618</definedName>
    <definedName name="page34">[3]Joinery!$H$1668</definedName>
    <definedName name="page35">[3]Joinery!$H$1701</definedName>
    <definedName name="page36">[3]Joinery!$H$1755</definedName>
    <definedName name="page37">[3]Joinery!$H$1800</definedName>
    <definedName name="page38">[3]Joinery!$H$1856</definedName>
    <definedName name="page39">[3]Joinery!$H$1910</definedName>
    <definedName name="page4">[3]Joinery!$H$218</definedName>
    <definedName name="page40">[3]Joinery!$H$1958</definedName>
    <definedName name="page41">[3]Joinery!$H$2016</definedName>
    <definedName name="page42">[3]Joinery!$H$2074</definedName>
    <definedName name="page43">[3]Joinery!$H$2132</definedName>
    <definedName name="page44">[3]Joinery!$H$2184</definedName>
    <definedName name="page45">[3]Joinery!$H$2239</definedName>
    <definedName name="page46">[3]Joinery!$H$2291</definedName>
    <definedName name="page47">[3]Joinery!$H$2344</definedName>
    <definedName name="page48">[3]Joinery!$H$2401</definedName>
    <definedName name="page49">[3]Joinery!$H$2455</definedName>
    <definedName name="page5">[3]Joinery!$H$273</definedName>
    <definedName name="page50">[3]Joinery!$H$2511</definedName>
    <definedName name="page51">[3]Joinery!$H$2537</definedName>
    <definedName name="page6">[3]Joinery!$H$327</definedName>
    <definedName name="page7">[3]Joinery!$H$384</definedName>
    <definedName name="page8">[3]Joinery!$H$397</definedName>
    <definedName name="page9">[3]Joinery!$H$445</definedName>
    <definedName name="PLANT">'[2]PLANT PRICE LIST'!$A$25:$A$53</definedName>
    <definedName name="PLANT_PRICES">'[2]PLANT PRICE LIST'!$A$25:$B$53</definedName>
    <definedName name="_xlnm.Print_Area" localSheetId="2">'General Attendances'!$A$1:$D$149</definedName>
    <definedName name="_xlnm.Print_Area" localSheetId="1">Prelims!$A$1:$G$57</definedName>
    <definedName name="_xlnm.Print_Area" localSheetId="0">Summary!$A$1:$G$24</definedName>
    <definedName name="_xlnm.Print_Titles" localSheetId="2">'General Attendances'!$1:$8</definedName>
    <definedName name="_xlnm.Print_Titles" localSheetId="1">Prelims!$1:$7</definedName>
    <definedName name="_xlnm.Print_Titles" localSheetId="0">Summary!$1:$7</definedName>
    <definedName name="Project">[4]Cover!$G$19</definedName>
    <definedName name="Project_At">[4]Cover!$G$21</definedName>
    <definedName name="SECTY">#REF!</definedName>
    <definedName name="seven">'[3]Ceilings &amp; Partitions'!$H$361</definedName>
    <definedName name="seventeen">'[3]Ceilings &amp; Partitions'!$H$874</definedName>
    <definedName name="six">'[3]Ceilings &amp; Partitions'!$H$319</definedName>
    <definedName name="sixteen">'[3]Ceilings &amp; Partitions'!$H$827</definedName>
    <definedName name="SKIM">'[2]FINISHES BUILD UP'!$A$6:$A$9</definedName>
    <definedName name="Start">#REF!</definedName>
    <definedName name="SUSPENDED_CEILING_LABOUR">'[2]LABOUR RATES'!$A$69:$A$74</definedName>
    <definedName name="TAPE_JOINT">'[2]FINISHES BUILD UP'!$A$10:$A$13</definedName>
    <definedName name="taxcodeACCN">#REF!</definedName>
    <definedName name="taxcodeACCNMAN">#REF!</definedName>
    <definedName name="taxcodeBAR">#REF!</definedName>
    <definedName name="taxcodeBARMAN">#REF!</definedName>
    <definedName name="taxcodeBLDG">#REF!</definedName>
    <definedName name="taxcodeBREWERY">#REF!</definedName>
    <definedName name="taxcodeBREWERYMAN">#REF!</definedName>
    <definedName name="taxcodeCELLAR">#REF!</definedName>
    <definedName name="taxcodeCELLARMAN">#REF!</definedName>
    <definedName name="taxcodeDIRECT">#REF!</definedName>
    <definedName name="taxcodeDIRECTMAN">#REF!</definedName>
    <definedName name="taxcodeEXTERNALS">#REF!</definedName>
    <definedName name="taxcodeEXTERNALSMAN">#REF!</definedName>
    <definedName name="taxcodeHOTEL">#REF!</definedName>
    <definedName name="taxcodeKITCHEN">#REF!</definedName>
    <definedName name="taxcodeKITCHENMAN">#REF!</definedName>
    <definedName name="taxcodeME">#REF!</definedName>
    <definedName name="taxcodeMEMAN">#REF!</definedName>
    <definedName name="taxcodeOTHER">#REF!</definedName>
    <definedName name="taxcodeOTHERMAN">#REF!</definedName>
    <definedName name="taxcodeREST">#REF!</definedName>
    <definedName name="taxcodeRESTMAN">#REF!</definedName>
    <definedName name="taxcodeSTAFF">#REF!</definedName>
    <definedName name="taxcodeSTAFFMAN">#REF!</definedName>
    <definedName name="taxcodeTOILET">#REF!</definedName>
    <definedName name="taxcodeTOILETMAN">#REF!</definedName>
    <definedName name="ten">'[3]Ceilings &amp; Partitions'!$H$520</definedName>
    <definedName name="thirteen">'[3]Ceilings &amp; Partitions'!$H$662</definedName>
    <definedName name="thirty">'[3]Ceilings &amp; Partitions'!$H$1041</definedName>
    <definedName name="thirty1">'[3]Ceilings &amp; Partitions'!$H$1094</definedName>
    <definedName name="thirty2">'[3]Ceilings &amp; Partitions'!$H$1153</definedName>
    <definedName name="thirty3">'[3]Ceilings &amp; Partitions'!$H$1190</definedName>
    <definedName name="three">'[3]Ceilings &amp; Partitions'!$H$149</definedName>
    <definedName name="TIMBER">'[2]TIMBER PRICE LIST'!$A$7:$A$87</definedName>
    <definedName name="TIMBER_PRICES">'[2]TIMBER PRICE LIST'!$A$7:$E$87</definedName>
    <definedName name="twelve">'[3]Ceilings &amp; Partitions'!$H$619</definedName>
    <definedName name="twenty8">'[3]Ceilings &amp; Partitions'!$H$929</definedName>
    <definedName name="twenty9">'[3]Ceilings &amp; Partitions'!$H$988</definedName>
    <definedName name="two">'[3]Ceilings &amp; Partitions'!$H$107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2" i="3" l="1"/>
  <c r="G51" i="3"/>
  <c r="G50" i="3"/>
  <c r="G49" i="3"/>
  <c r="G48" i="3"/>
  <c r="G47" i="3"/>
  <c r="G46" i="3"/>
  <c r="G45" i="3"/>
  <c r="G42" i="3"/>
  <c r="G38" i="3"/>
  <c r="G35" i="3"/>
  <c r="G23" i="3"/>
  <c r="G22" i="3"/>
  <c r="G21" i="3"/>
  <c r="G20" i="3"/>
  <c r="G19" i="3"/>
  <c r="G17" i="3"/>
  <c r="G16" i="3"/>
  <c r="G11" i="3"/>
  <c r="G57" i="3" s="1"/>
  <c r="G9" i="2" s="1"/>
  <c r="D41" i="3"/>
  <c r="G41" i="3" s="1"/>
  <c r="D34" i="3"/>
  <c r="G34" i="3" s="1"/>
  <c r="G32" i="3"/>
  <c r="G31" i="3"/>
  <c r="D29" i="3"/>
  <c r="G29" i="3" s="1"/>
  <c r="D26" i="3"/>
  <c r="G26" i="3" s="1"/>
  <c r="D18" i="3"/>
  <c r="G18" i="3" s="1"/>
  <c r="G12" i="2"/>
  <c r="G10" i="2"/>
  <c r="G211" i="1"/>
  <c r="G210" i="1"/>
  <c r="G209" i="1"/>
  <c r="G187" i="1"/>
  <c r="G186" i="1"/>
  <c r="G185" i="1"/>
  <c r="G144" i="1"/>
  <c r="G143" i="1"/>
  <c r="G142" i="1"/>
  <c r="G135" i="1"/>
  <c r="G134" i="1"/>
  <c r="G133" i="1"/>
  <c r="G124" i="1"/>
  <c r="G123" i="1"/>
  <c r="G122" i="1"/>
  <c r="G119" i="1"/>
  <c r="D107" i="1"/>
  <c r="G107" i="1" s="1"/>
  <c r="D111" i="1"/>
  <c r="G83" i="1"/>
  <c r="G81" i="1"/>
  <c r="G85" i="1"/>
  <c r="G84" i="1"/>
  <c r="G62" i="1"/>
  <c r="G64" i="1"/>
  <c r="G66" i="1"/>
  <c r="G68" i="1"/>
  <c r="G70" i="1"/>
  <c r="G72" i="1"/>
  <c r="G77" i="1"/>
  <c r="G76" i="1"/>
  <c r="G75" i="1"/>
  <c r="G57" i="1"/>
  <c r="G58" i="1"/>
  <c r="G56" i="1"/>
  <c r="G53" i="1"/>
  <c r="D51" i="1"/>
  <c r="G51" i="1" s="1"/>
  <c r="D47" i="1"/>
  <c r="G47" i="1" s="1"/>
  <c r="D45" i="1"/>
  <c r="G45" i="1" s="1"/>
  <c r="D22" i="1"/>
  <c r="G22" i="1" s="1"/>
  <c r="D21" i="1"/>
  <c r="G21" i="1" s="1"/>
  <c r="D20" i="1"/>
  <c r="G20" i="1" s="1"/>
  <c r="D19" i="1"/>
  <c r="G19" i="1" s="1"/>
  <c r="D18" i="1"/>
  <c r="G18" i="1" s="1"/>
  <c r="D17" i="1"/>
  <c r="G17" i="1" s="1"/>
  <c r="D16" i="1"/>
  <c r="G16" i="1" s="1"/>
  <c r="D15" i="1"/>
  <c r="G15" i="1" s="1"/>
  <c r="D14" i="1"/>
  <c r="G14" i="1" s="1"/>
  <c r="G41" i="1"/>
  <c r="G39" i="1"/>
  <c r="G33" i="1"/>
  <c r="G32" i="1"/>
  <c r="G31" i="1"/>
  <c r="G206" i="1"/>
  <c r="G204" i="1"/>
  <c r="G202" i="1"/>
  <c r="G200" i="1"/>
  <c r="G198" i="1"/>
  <c r="G196" i="1"/>
  <c r="G194" i="1"/>
  <c r="G182" i="1"/>
  <c r="G180" i="1"/>
  <c r="G178" i="1"/>
  <c r="G176" i="1"/>
  <c r="G174" i="1"/>
  <c r="G172" i="1"/>
  <c r="G170" i="1"/>
  <c r="G168" i="1"/>
  <c r="G166" i="1"/>
  <c r="G164" i="1"/>
  <c r="G162" i="1"/>
  <c r="G160" i="1"/>
  <c r="G158" i="1"/>
  <c r="G156" i="1"/>
  <c r="G154" i="1"/>
  <c r="G152" i="1"/>
  <c r="G150" i="1"/>
  <c r="D139" i="1"/>
  <c r="G139" i="1" s="1"/>
  <c r="G130" i="1"/>
  <c r="G128" i="1"/>
  <c r="G117" i="1"/>
  <c r="G115" i="1"/>
  <c r="G113" i="1"/>
  <c r="G111" i="1"/>
  <c r="G109" i="1"/>
  <c r="G105" i="1"/>
  <c r="G99" i="1"/>
  <c r="G97" i="1"/>
  <c r="G95" i="1"/>
  <c r="G93" i="1"/>
  <c r="G91" i="1"/>
  <c r="G89" i="1"/>
  <c r="G49" i="1"/>
  <c r="G48" i="1"/>
  <c r="D43" i="1"/>
  <c r="G37" i="1"/>
  <c r="G28" i="1"/>
  <c r="D26" i="1"/>
  <c r="G24" i="1"/>
  <c r="G212" i="1" l="1"/>
  <c r="G21" i="2" s="1"/>
  <c r="G145" i="1"/>
  <c r="G19" i="2" s="1"/>
  <c r="G188" i="1"/>
  <c r="G20" i="2" s="1"/>
  <c r="G136" i="1"/>
  <c r="G18" i="2" s="1"/>
  <c r="D101" i="1"/>
  <c r="G101" i="1" s="1"/>
  <c r="D103" i="1"/>
  <c r="G103" i="1" s="1"/>
  <c r="G78" i="1"/>
  <c r="G15" i="2" s="1"/>
  <c r="G86" i="1"/>
  <c r="G43" i="1"/>
  <c r="G59" i="1" s="1"/>
  <c r="G14" i="2" s="1"/>
  <c r="G26" i="1"/>
  <c r="G34" i="1" s="1"/>
  <c r="G13" i="2" s="1"/>
  <c r="G125" i="1" l="1"/>
  <c r="G213" i="1" l="1"/>
  <c r="G17" i="2"/>
  <c r="G24" i="2" s="1"/>
</calcChain>
</file>

<file path=xl/sharedStrings.xml><?xml version="1.0" encoding="utf-8"?>
<sst xmlns="http://schemas.openxmlformats.org/spreadsheetml/2006/main" count="667" uniqueCount="349">
  <si>
    <t>Sub-Contract Package Split Key:</t>
  </si>
  <si>
    <t>Strip out / downtakings contractor</t>
  </si>
  <si>
    <t>Blinds contractor</t>
  </si>
  <si>
    <t>Tiling contractor</t>
  </si>
  <si>
    <t>Decoration contractor</t>
  </si>
  <si>
    <t>Electrical contractor</t>
  </si>
  <si>
    <t>Flooring contractor</t>
  </si>
  <si>
    <t>Furniture contractor</t>
  </si>
  <si>
    <t>Mechanical contractor</t>
  </si>
  <si>
    <t>Ref</t>
  </si>
  <si>
    <t>Description</t>
  </si>
  <si>
    <t>Qty</t>
  </si>
  <si>
    <t>Units</t>
  </si>
  <si>
    <t>Rate</t>
  </si>
  <si>
    <t>Total</t>
  </si>
  <si>
    <t>Downtakings - By Strip Out Contractor</t>
  </si>
  <si>
    <t>Careful removal of existing internal brickwork walls, assume 300mm wide, including all associated plasterboard, joinery items; ensuring minimal damage to the remaining ceilings, floors and adjacent walls; ensuring that the identified wall is sufficiently removed to allow the flush installation of ceiling and floor infills; to the following rooms as indicated on SAC.AR(10)301</t>
  </si>
  <si>
    <t>a</t>
  </si>
  <si>
    <t>m</t>
  </si>
  <si>
    <t>b</t>
  </si>
  <si>
    <t>c</t>
  </si>
  <si>
    <t>d</t>
  </si>
  <si>
    <t>e</t>
  </si>
  <si>
    <t>f</t>
  </si>
  <si>
    <t>g</t>
  </si>
  <si>
    <t>h</t>
  </si>
  <si>
    <t>i</t>
  </si>
  <si>
    <t>j</t>
  </si>
  <si>
    <t>Removal of existing vertical blinds, venetian blinds, curtains and roller blinds</t>
  </si>
  <si>
    <t>Nr</t>
  </si>
  <si>
    <t>k</t>
  </si>
  <si>
    <t>Removal of existing carpet tiles and vinyl floor coverings to skips</t>
  </si>
  <si>
    <t>m2</t>
  </si>
  <si>
    <t>l</t>
  </si>
  <si>
    <t>Decorator</t>
  </si>
  <si>
    <t>Removal of all wallpaper / vinyl wall coverings throughout refurbishment area to skips; utilise suitable equipment for the task ensuring all remaining finishes are un-damaged.</t>
  </si>
  <si>
    <t>Internal skim coat on existing walls (after paper has been removed); all as per specification clause 4.01.1</t>
  </si>
  <si>
    <t>Decoration to internal walls once plastered as per specification clause 4.03.1</t>
  </si>
  <si>
    <t>Decoration to internal plasterboard ceilings as per specification clause 4.03.2</t>
  </si>
  <si>
    <t>Varnish decoration to existing skirtings, wall panels, dados, doors, sills fireplaces etc as per specification clause 4.03.3</t>
  </si>
  <si>
    <t>Repairs / new cornicing (extent depending on demo work)</t>
  </si>
  <si>
    <t>Flooring Contractor</t>
  </si>
  <si>
    <t>Field carpet tiles as per specification clause 4.04.1</t>
  </si>
  <si>
    <t>Contrast carpet tiles as per specification clause 4.04.2</t>
  </si>
  <si>
    <t>Slip resistant vinyl as per specification clause 4.04.3</t>
  </si>
  <si>
    <t>Rate for DPM (if required).</t>
  </si>
  <si>
    <t>3mm levelling screed to vinyl area</t>
  </si>
  <si>
    <t>Blinds Contractor</t>
  </si>
  <si>
    <t>Supply and installation of new roller blinds as per specification clause 4.06.2. Blinds size 2.6m drop by 1.5m wide.</t>
  </si>
  <si>
    <t>To room R109 - Removal of existing units, sinks, equipment and services capped ready for new installation to room R108</t>
  </si>
  <si>
    <t>To room R108 - Supply and installation of new kitchen wall and base units, worktops, sink and tap (water supply, drainage and connection by plumber) as per drawing SAC.AR(70)301 and specification clause 4.06.1 including all necessary forming of openings in worktop, alterations, patressing and supports.</t>
  </si>
  <si>
    <t>To room R108 - Extra over cost for supply and installation of integrated undercounter fridge (contractor choice) suitable for 900 high by 600mm wide undercounter space.</t>
  </si>
  <si>
    <t>Supply and installation of 600 x 600 ceiling tiles to existing grid (no tile selected by architect, Linear to select suitable tile for office environment.</t>
  </si>
  <si>
    <t>Extra over cost for new grid ceiling in case of irrepairable damage to existing</t>
  </si>
  <si>
    <t>Timber box out detail behind dado trunking. Timber to match existing timber panelling, skirtings and doors</t>
  </si>
  <si>
    <t>Line ceiling ingoes to newly formed wall openings. Refer to architect drawing SAC.AR(10)301 for extent.</t>
  </si>
  <si>
    <t>Localised repairs to raised access panelling where walls have been removed</t>
  </si>
  <si>
    <t>Re-use removed timber high level dado rail and install at ingoes where new lining installed (removed walls)</t>
  </si>
  <si>
    <t>n</t>
  </si>
  <si>
    <t>Localised patching in of skirting where damaged</t>
  </si>
  <si>
    <t>o</t>
  </si>
  <si>
    <t>Localised replacement of door handles and locks if existing damaged.</t>
  </si>
  <si>
    <t>p</t>
  </si>
  <si>
    <t>Firestopping</t>
  </si>
  <si>
    <t>q</t>
  </si>
  <si>
    <t>Furniture / Equipment</t>
  </si>
  <si>
    <t>Writeable magnetic pinboards as per specification clause 4.03.4</t>
  </si>
  <si>
    <t>DESKS / CHAIRS ETC INFO STILL TO BE PROVIDED BY ARCHITECT</t>
  </si>
  <si>
    <t>Tiling</t>
  </si>
  <si>
    <t>Porcelain wall tile splashback to room R108; all as per specification clause 4.03.5 and elevation A on SAC.AR(70)301 (tile size 300 x 100mm)</t>
  </si>
  <si>
    <t>Electrical Contractor</t>
  </si>
  <si>
    <t>All of the following electrical items are headline descriptions and are non exhaustive. Therefore please user Messrs DSSR drawings G3300-DSSR-CB-00-DR-MEP-60001, G3300-DSSR-CB-00-M2-MEP-500001 plus schedules G3300-DSSR-CB-XX-SH-MEP-560001 and G3300-DSSR-CB-XX-SH-MEP-530001 for full details.</t>
  </si>
  <si>
    <t>Disconnection and strip out all small power and lighting systems including cabling back to existing distribution boards.</t>
  </si>
  <si>
    <t>Supply and installation of data containment / trunking from drops from celing / or rises from floor</t>
  </si>
  <si>
    <t>Supply and installation of power containment / trunking from drops from celing / or rises from floor</t>
  </si>
  <si>
    <t>Supply, installation, test and commission of 3 compartment CAT 6 cable dado trunking</t>
  </si>
  <si>
    <t>Supply, installation, test and commission of 13A twin socket outlets (integral RCD), as per MK Logic or equal and approved.</t>
  </si>
  <si>
    <t>Supply, installation, test and commission of 13A switched fused connection unit for miscellaneous circuits.</t>
  </si>
  <si>
    <t>Supply, installation, test and commission of under desk modules containing 2Nr 13A socket outlets, 30mA RCD unit, as per MK Ackermann custom desk pod with 5m flexible metal conduit 3 pin plug for power connection.</t>
  </si>
  <si>
    <t>Supply, installation, test and commission of 3 compartment pedestal box containing 2Nr twin sockets and 2Nr RJ45 data points. Each 13A socket outlet shall be of the RCD type. As MK Ackermann cablelink plus modular.</t>
  </si>
  <si>
    <t>Supply, installation, test and commission RJ45 data points wired in cat 6A cable to comms room. As MK logic or equal and approved. "N" denotes number of RJ45 points per outlet</t>
  </si>
  <si>
    <t>Supply, installation, test and commission new MCB distribution board.</t>
  </si>
  <si>
    <t>Supply, installation, test and commission new recessed modular LED luminaire. "E" denoted that fitting comes complete with 3 hour emergency battery backup.</t>
  </si>
  <si>
    <t>Supply, installation, test and commission of new dimmable suspended Linear LED luminaire. As Luxonic D61 Ho. 2200 length, 5720 lumens. "E" adjacent denoted emergency version.</t>
  </si>
  <si>
    <t>Supply, install, test and commission new recessed presence detectors (absence detection). PC denoted photocell for daylight linking. Recessed,</t>
  </si>
  <si>
    <t>Supply, install, test and commission X Nr Gang, 1/2 way light switches (retractive) recessed.</t>
  </si>
  <si>
    <t>Supply, install, test and commission emergency key test switch.</t>
  </si>
  <si>
    <t>To room R067 - supply, install, test and commission new electric heaters</t>
  </si>
  <si>
    <t>To room R078 - supply, install, test and commission new electric heater</t>
  </si>
  <si>
    <t>Mechanical Contractor</t>
  </si>
  <si>
    <t>All of the following mechanical items are headline descriptions and are non exhaustive. Therefore please user Messrs DSSR drawings G3300-DSSR-CB-00-M2-MEP-500001 plus schedules G3300-DSSR-CB-XX-SH-MEP-560001 and G3300-DSSR-CB-XX-SH-MEP-530001 for full details.</t>
  </si>
  <si>
    <t>To tea &amp; print point (room R108) - installation, test and commission of new water services, drainage and final connections to room R108. Sink and and standard tap supplied by Linear.</t>
  </si>
  <si>
    <t>Supply and installation of new Zip Hydrotap G4 to tea &amp; print room (room R108) including associated pipework / drainage and font to room R108 as per architect drawing SAC.AR(70)301 and specification clause 4.06.1 and DSSR drawing G3300-DSSR-CB-00-M2-MEP-500001 for detail. Forming of openings within worktop by Linear.</t>
  </si>
  <si>
    <t>Supply and installation of new Water Heater to tea &amp; print room (room R108)</t>
  </si>
  <si>
    <t>Remove for relocation existing radiator in room R108. LPHW pipework connections to be cut back and capped below floor level in order to serve relocated radiator. Pipework to be cut back and capped using pipe freeze method.</t>
  </si>
  <si>
    <t>Re-install previously removed radiator from R108 to new location left of window in R108. New LPHW pipework to be extended from existing pipework connections.</t>
  </si>
  <si>
    <t>To room R067 - remove existing radiators and cut back and cap pipework via pipe freeze method at locations noted on G3300-DSSR-CB-00-M2-MEP-500001</t>
  </si>
  <si>
    <t>To room R078 - remove existing radiator and cut back and cap pipework via pipe freeze method at locations noted on G3300-DSSR-CB-00-M2-MEP-500001</t>
  </si>
  <si>
    <t>Pricing Document</t>
  </si>
  <si>
    <t>SAC Office Rationalisation Projects</t>
  </si>
  <si>
    <t>County Building (Ground Floor), Ayr</t>
  </si>
  <si>
    <t>Market Testing</t>
  </si>
  <si>
    <t>Any other items that the subcontractor views as being required but not captured in pricing document:</t>
  </si>
  <si>
    <t>Total for Downtakings Package excl prelims</t>
  </si>
  <si>
    <t>R078 - 5.9m long by 3.6m High</t>
  </si>
  <si>
    <t>R067 - 4.5m long by 3.6m High</t>
  </si>
  <si>
    <t>R075 - 5.9m long by 3.6m High</t>
  </si>
  <si>
    <t>R074 - 5.9m long by 3.6m High</t>
  </si>
  <si>
    <t>R097 - 5.9m long by 3.6m High</t>
  </si>
  <si>
    <t>R098 - 5.9m long by 3.6m High</t>
  </si>
  <si>
    <t>R099 - 5.1m long by 3.6m High</t>
  </si>
  <si>
    <t>R143 - 5.1m long by 3.6m High</t>
  </si>
  <si>
    <t>R141 - 5.1m long by 3.6m High</t>
  </si>
  <si>
    <t>Provision of skips for removal of downtakings</t>
  </si>
  <si>
    <t>Tape and paint newly formed wall ingoes to either side of newly formed wall openings. Refer to architect drawing SAC.AR(10)301 for extent. Assumed wall thickness of 300mm.</t>
  </si>
  <si>
    <t>Tape and paint newly formed ceiling ingoes due newly formed wall openings. Refer to architect drawing SAC.AR(10)301 for extent. Assume wall thickness of 300mm.</t>
  </si>
  <si>
    <t>Tape and paint newly formed ingoes at jambs and head. Location is opening immediately on left when you enter room R079 to leave opening in wall. Door size 2.5m x 1m wide and assume ingoes are 300mm wide.</t>
  </si>
  <si>
    <t>Total for Decoration Package excl prelims</t>
  </si>
  <si>
    <t>Provisional quantity until scope is fully understood.</t>
  </si>
  <si>
    <t>Total for Flooring Package excl prelims</t>
  </si>
  <si>
    <t>Transition strips in doorways between vinyl in corridor and carpet tiles in rooms. Contractor to select specification for review.</t>
  </si>
  <si>
    <t>Please provide rate only</t>
  </si>
  <si>
    <t>Detail to be agreed.</t>
  </si>
  <si>
    <t>Line wall ingoes to either side of newly formed wall openings based on wall thickness of 300mm. Refer to architect drawing SAC.AR(10)301 for extent.</t>
  </si>
  <si>
    <t>Please provide rate only.</t>
  </si>
  <si>
    <t>Removal of door and framing and then re-line ingoes for decoration immediately on left when you enter room R079 to leave opening in wall. Size 2.5m x 1m</t>
  </si>
  <si>
    <t>Re-use removed timber high level dado rail and install at ingoes where new lining installed, to jambs only (door for R079)</t>
  </si>
  <si>
    <t>To be reviewed</t>
  </si>
  <si>
    <t>Patressing</t>
  </si>
  <si>
    <t>r</t>
  </si>
  <si>
    <t>s</t>
  </si>
  <si>
    <t>Total for Joinery / Drylining / Ceilings / Firestopping Package excl prelims</t>
  </si>
  <si>
    <t>Joinery / Drylining / Ceilings / Firestopping Scope</t>
  </si>
  <si>
    <t>Joinery / Drylining / Ceilings / Firestopping</t>
  </si>
  <si>
    <t>Total for Furniture Package excl prelims</t>
  </si>
  <si>
    <t>t</t>
  </si>
  <si>
    <t>Total for Tiling Package excl prelims</t>
  </si>
  <si>
    <t>Total for Electrical Package excl prelims</t>
  </si>
  <si>
    <t>Total for Mechanical Package excl prelims</t>
  </si>
  <si>
    <t>Total for all Packages excl prelims</t>
  </si>
  <si>
    <t>Section</t>
  </si>
  <si>
    <t>Tender Submission &amp; Attendances</t>
  </si>
  <si>
    <t>Summary</t>
  </si>
  <si>
    <t>Estimate No</t>
  </si>
  <si>
    <t>Project Name</t>
  </si>
  <si>
    <t>Client</t>
  </si>
  <si>
    <t>Work Packages</t>
  </si>
  <si>
    <t>Page</t>
  </si>
  <si>
    <t>Unit</t>
  </si>
  <si>
    <t>Prelims</t>
  </si>
  <si>
    <t>weeks</t>
  </si>
  <si>
    <t>Labour Items</t>
  </si>
  <si>
    <t>Supervision</t>
  </si>
  <si>
    <t>Visiting Contract Manager</t>
  </si>
  <si>
    <t>Quantity Surveyor</t>
  </si>
  <si>
    <t xml:space="preserve">Full Time Non Working Manager 1 </t>
  </si>
  <si>
    <t>Full Time Non Working Manager 2</t>
  </si>
  <si>
    <t>Part Time Working Foreman</t>
  </si>
  <si>
    <t>Ganger</t>
  </si>
  <si>
    <t>Travelling</t>
  </si>
  <si>
    <t>Accommodation</t>
  </si>
  <si>
    <t>Health &amp; Safety</t>
  </si>
  <si>
    <t>Site Visit/Reports</t>
  </si>
  <si>
    <t>visits</t>
  </si>
  <si>
    <t>Labouring</t>
  </si>
  <si>
    <t>Distribution of Materials/Site Cleanliness</t>
  </si>
  <si>
    <t>Site Items</t>
  </si>
  <si>
    <t>Plant/Access</t>
  </si>
  <si>
    <t>Small Plant/Tower Access</t>
  </si>
  <si>
    <t>Powered Access</t>
  </si>
  <si>
    <t>Large Plant</t>
  </si>
  <si>
    <t>Tele Forklift and Driver, inc fuel</t>
  </si>
  <si>
    <t>Site Set Up</t>
  </si>
  <si>
    <t>Site Office, inc tel, furniture etc.</t>
  </si>
  <si>
    <t>Secure Container</t>
  </si>
  <si>
    <r>
      <t>General Waste(</t>
    </r>
    <r>
      <rPr>
        <b/>
        <sz val="10"/>
        <rFont val="Arial"/>
        <family val="2"/>
      </rPr>
      <t>Non Plasterboard</t>
    </r>
    <r>
      <rPr>
        <sz val="11"/>
        <color theme="1"/>
        <rFont val="Calibri"/>
        <family val="2"/>
        <scheme val="minor"/>
      </rPr>
      <t>)</t>
    </r>
  </si>
  <si>
    <t>8 yard</t>
  </si>
  <si>
    <t>nr</t>
  </si>
  <si>
    <t>10 yard</t>
  </si>
  <si>
    <t>12 yard</t>
  </si>
  <si>
    <t>14 yard</t>
  </si>
  <si>
    <t>16 yard</t>
  </si>
  <si>
    <t>20 yard</t>
  </si>
  <si>
    <t>30 yard</t>
  </si>
  <si>
    <t>40 yard</t>
  </si>
  <si>
    <t>Warranties &amp; Bonds</t>
  </si>
  <si>
    <t>Performance Bond</t>
  </si>
  <si>
    <t xml:space="preserve">sum </t>
  </si>
  <si>
    <t>n/a</t>
  </si>
  <si>
    <t>Prelim Total</t>
  </si>
  <si>
    <t>Tender Submission</t>
  </si>
  <si>
    <t>General Attendances and Clarifications</t>
  </si>
  <si>
    <t>Responsibility</t>
  </si>
  <si>
    <t>Comments</t>
  </si>
  <si>
    <t>Statutory Health and Welfare</t>
  </si>
  <si>
    <t>Messing Facilities</t>
  </si>
  <si>
    <t>Toilet Facilities</t>
  </si>
  <si>
    <t>Drying Facilities</t>
  </si>
  <si>
    <t xml:space="preserve">Office/Desk space for the Sub-Contractor </t>
  </si>
  <si>
    <t>Power to office/desk space</t>
  </si>
  <si>
    <t>Internet access to office/desk space</t>
  </si>
  <si>
    <t>First Aid Equipment</t>
  </si>
  <si>
    <t>First Aid Personnel</t>
  </si>
  <si>
    <t>Lighting, Power and Fuel</t>
  </si>
  <si>
    <t>General Lighting</t>
  </si>
  <si>
    <t>Task Lighting</t>
  </si>
  <si>
    <t>110v provided to central locations within 10m of any given workface</t>
  </si>
  <si>
    <t>Other power and fuel requirements</t>
  </si>
  <si>
    <t>Scaffolding &amp; Access Equipment</t>
  </si>
  <si>
    <t>Mobile Towers</t>
  </si>
  <si>
    <t>Scaffold to stairwells</t>
  </si>
  <si>
    <t>Scaffold above a working height of 3.6m</t>
  </si>
  <si>
    <t>Standing, externally etc.</t>
  </si>
  <si>
    <t>Anti-Fall Safety Netting</t>
  </si>
  <si>
    <t>Edge Protection</t>
  </si>
  <si>
    <t>Pop Ups</t>
  </si>
  <si>
    <t>Podiums</t>
  </si>
  <si>
    <t>Power Towers</t>
  </si>
  <si>
    <t>Modifications required to standing scaffold for the sub-contractor works</t>
  </si>
  <si>
    <t>Any and all Inspection, Testing, Registers, Maintenance or other requirements relating to Scaffolding</t>
  </si>
  <si>
    <t>Cherry Pickers/Scissor Lifts</t>
  </si>
  <si>
    <t>small Electric indoor MEWPs where applicable</t>
  </si>
  <si>
    <t>Preparation to ground works to facilitate any exterior access equipment.</t>
  </si>
  <si>
    <t>Provision for safety barriers to cordon off the working area</t>
  </si>
  <si>
    <t>N/A</t>
  </si>
  <si>
    <t>Hoisting Facilities</t>
  </si>
  <si>
    <t>Static Hoist</t>
  </si>
  <si>
    <t xml:space="preserve">Mobile Crane </t>
  </si>
  <si>
    <t xml:space="preserve">Forklift </t>
  </si>
  <si>
    <t>All other powered hoisting facilities/equipment</t>
  </si>
  <si>
    <t>Small Tools and Plant</t>
  </si>
  <si>
    <t>As required</t>
  </si>
  <si>
    <t>Board Trolleys</t>
  </si>
  <si>
    <t>Pallet Trucks</t>
  </si>
  <si>
    <t>Barriers</t>
  </si>
  <si>
    <t>Rubble Trucks</t>
  </si>
  <si>
    <t>Wheelie Bins</t>
  </si>
  <si>
    <t>Chop saws with cold cutting blades</t>
  </si>
  <si>
    <t>Mitre Saws</t>
  </si>
  <si>
    <t>Cutting Stations</t>
  </si>
  <si>
    <t xml:space="preserve">Grade M extract to all cutting equipment </t>
  </si>
  <si>
    <t>Plasterboard Chipper</t>
  </si>
  <si>
    <t>Water</t>
  </si>
  <si>
    <t>Supply of water and stand pipe</t>
  </si>
  <si>
    <t>Supply of hoses and barrels etc.</t>
  </si>
  <si>
    <t>Dewatering areas of work</t>
  </si>
  <si>
    <t xml:space="preserve">Linear Projects are not responsible for dewatering areas of work </t>
  </si>
  <si>
    <t>Setting Out</t>
  </si>
  <si>
    <t>Main grid lines and datums</t>
  </si>
  <si>
    <t>Detailed setting out</t>
  </si>
  <si>
    <t>Unloading &amp; Distribution</t>
  </si>
  <si>
    <t>Mechanical offload to storage area</t>
  </si>
  <si>
    <t>Mechanical vertical distribution</t>
  </si>
  <si>
    <t>Horizontal distribution</t>
  </si>
  <si>
    <t>Multiple handling of materials</t>
  </si>
  <si>
    <t>Provision for out of hours deliveries</t>
  </si>
  <si>
    <t xml:space="preserve">Provision for deliveries to be CLOCS compliant </t>
  </si>
  <si>
    <t>Storage Requirements</t>
  </si>
  <si>
    <t>On site storage area for materials and plant</t>
  </si>
  <si>
    <t>On site container</t>
  </si>
  <si>
    <t>Power installation to container</t>
  </si>
  <si>
    <t>On site office set up</t>
  </si>
  <si>
    <t>Power installation to office</t>
  </si>
  <si>
    <t>Waste</t>
  </si>
  <si>
    <t>Supply of skips</t>
  </si>
  <si>
    <t>Waste to be placed in a skip in central location</t>
  </si>
  <si>
    <t>Off Site removal of rubbish</t>
  </si>
  <si>
    <t>Protection</t>
  </si>
  <si>
    <t>Final Clean of Sub-Contract Works</t>
  </si>
  <si>
    <t>Provision of hoardings, fencing, barriers etc.</t>
  </si>
  <si>
    <t>Site Induction</t>
  </si>
  <si>
    <t>Site induction</t>
  </si>
  <si>
    <t>Programme</t>
  </si>
  <si>
    <t>Provided by main contractor with duration defined</t>
  </si>
  <si>
    <t>Quality Management</t>
  </si>
  <si>
    <t>Environmental Management</t>
  </si>
  <si>
    <t>Testing, Warranties &amp; Bonds</t>
  </si>
  <si>
    <t>Acoustic Testing</t>
  </si>
  <si>
    <t>Radiation Testing</t>
  </si>
  <si>
    <t>Air Seal Testing</t>
  </si>
  <si>
    <t>Collateral Warranties</t>
  </si>
  <si>
    <t>Test and Inspection Plans</t>
  </si>
  <si>
    <t xml:space="preserve">Supervision </t>
  </si>
  <si>
    <t>Design</t>
  </si>
  <si>
    <t>Design liability</t>
  </si>
  <si>
    <t>As built drawings</t>
  </si>
  <si>
    <t>Method Statements</t>
  </si>
  <si>
    <t>Risk Assessments</t>
  </si>
  <si>
    <t>COSHH Data</t>
  </si>
  <si>
    <t>Operatives PPE</t>
  </si>
  <si>
    <t>Allowance for fortnightly/monthly site visits/inspections from H&amp;S Manager.</t>
  </si>
  <si>
    <t>Please state frequency if included.</t>
  </si>
  <si>
    <t>Allowance for all necessary training and certification of operatives to adhere to HSE guidelines.</t>
  </si>
  <si>
    <t>We have not included for any further training initiatives deemed necessary by the main contractor</t>
  </si>
  <si>
    <t>First Aid trained operatives</t>
  </si>
  <si>
    <t>Working Hours</t>
  </si>
  <si>
    <t>All works carried out within normal working hours</t>
  </si>
  <si>
    <t>All works carried out out with normal working hours</t>
  </si>
  <si>
    <t>Allowance made for highlighted elements of works carried out out with normal working hours</t>
  </si>
  <si>
    <t>Demolitions Down takings</t>
  </si>
  <si>
    <t>Soft Strip-out Works</t>
  </si>
  <si>
    <t>Other Matters</t>
  </si>
  <si>
    <t>Operating and Maintenance Manuals.</t>
  </si>
  <si>
    <t>General on-site Security</t>
  </si>
  <si>
    <t>General on-site cleanliness. We have not included for any associated costs to common areas, surrounding roads etc.</t>
  </si>
  <si>
    <t>Cleaning down of the exterior of the building</t>
  </si>
  <si>
    <t>Provision for hard standing to storage areas or preparation of work surfaces and subsequent removal.</t>
  </si>
  <si>
    <t>South Ayrshire Council Office Rationalisation - County Building, Ayr (Ground Floor)</t>
  </si>
  <si>
    <t>S1002</t>
  </si>
  <si>
    <t>HUB South West (South Ayrshire Council)</t>
  </si>
  <si>
    <t>Subcontract Packages</t>
  </si>
  <si>
    <t>Downtakings Package</t>
  </si>
  <si>
    <t>Decoration Package</t>
  </si>
  <si>
    <t>Flooring Package</t>
  </si>
  <si>
    <t>Blinds Package</t>
  </si>
  <si>
    <t>Joinery / Drylining / Ceilings / Firestopping Package</t>
  </si>
  <si>
    <t>Furniture Package</t>
  </si>
  <si>
    <t>Tiling Package</t>
  </si>
  <si>
    <t>Electrical Package</t>
  </si>
  <si>
    <t>Mechanical Package</t>
  </si>
  <si>
    <t>Prelims - Subcontractors to Complete</t>
  </si>
  <si>
    <t>Duration on Site - Refer to attached draft programme Rev A for individual package durations</t>
  </si>
  <si>
    <t>Prelims - Refer to prelims tab and general attendance for scope to be priced by subcontractors</t>
  </si>
  <si>
    <t>Linear Design and Construct</t>
  </si>
  <si>
    <t>Subcontractor</t>
  </si>
  <si>
    <t>Ceilings are all circa 3.6m and this should be allowed for by all applicable subcontractors.</t>
  </si>
  <si>
    <t>If required</t>
  </si>
  <si>
    <t>Package dependant</t>
  </si>
  <si>
    <t>All works on ground floor</t>
  </si>
  <si>
    <t>Very limited external space, just in time deliveries required where possible</t>
  </si>
  <si>
    <t>With prior agreement from LDC</t>
  </si>
  <si>
    <t>Excluding downtakings package who should supply skips for their waste</t>
  </si>
  <si>
    <t>Protection until Signed off and accepted by Main Contractor</t>
  </si>
  <si>
    <t>To site compound. Barriers to individual working areas by subcontractor where required.</t>
  </si>
  <si>
    <t>Not used</t>
  </si>
  <si>
    <t>Subcontractor to review programme with agreement to be reached prior to agreement of subcontract order.</t>
  </si>
  <si>
    <t>Updated programme</t>
  </si>
  <si>
    <t>All parties</t>
  </si>
  <si>
    <t>All parties to contribute to main contractors master programme updates.</t>
  </si>
  <si>
    <t>To be agreed</t>
  </si>
  <si>
    <t>Existing listed building with no upgrades to external fabric</t>
  </si>
  <si>
    <t>Full time non-working supervisor</t>
  </si>
  <si>
    <t>Part-time working supervisor</t>
  </si>
  <si>
    <t>Linear design and Construct unless Contractor Design Portion is identified</t>
  </si>
  <si>
    <t>Note only</t>
  </si>
  <si>
    <t>Potential for out of hours working depending on noise created (particular to M&amp;E and downtakings)</t>
  </si>
  <si>
    <t>Downtaking subcontractor</t>
  </si>
  <si>
    <t>Subcontractors are responsible for keeping the working areas tidy.</t>
  </si>
  <si>
    <t>Various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</si>
</sst>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0"/>
      <name val="Arial"/>
      <family val="2"/>
    </font>
    <font>
      <b/>
      <u/>
      <sz val="10"/>
      <name val="Arial"/>
      <family val="2"/>
    </font>
    <font>
      <sz val="10"/>
      <color rgb="FFFF0000"/>
      <name val="Arial"/>
      <family val="2"/>
    </font>
    <font>
      <b/>
      <u/>
      <sz val="10"/>
      <color theme="0"/>
      <name val="Arial"/>
      <family val="2"/>
    </font>
    <font>
      <b/>
      <sz val="10"/>
      <name val="Arial"/>
      <family val="2"/>
    </font>
    <font>
      <b/>
      <i/>
      <u/>
      <sz val="10"/>
      <name val="Arial"/>
      <family val="2"/>
    </font>
    <font>
      <b/>
      <sz val="18"/>
      <name val="Calibri"/>
      <family val="2"/>
      <scheme val="minor"/>
    </font>
    <font>
      <b/>
      <sz val="11"/>
      <name val="Calibri"/>
      <family val="2"/>
      <scheme val="minor"/>
    </font>
    <font>
      <b/>
      <u/>
      <sz val="11"/>
      <name val="Calibri"/>
      <family val="2"/>
      <scheme val="minor"/>
    </font>
    <font>
      <u/>
      <sz val="11"/>
      <name val="Calibri"/>
      <family val="2"/>
      <scheme val="minor"/>
    </font>
    <font>
      <i/>
      <sz val="11"/>
      <name val="Calibri"/>
      <family val="2"/>
      <scheme val="minor"/>
    </font>
    <font>
      <sz val="11"/>
      <color indexed="8"/>
      <name val="Calibri"/>
      <family val="2"/>
      <scheme val="minor"/>
    </font>
    <font>
      <b/>
      <sz val="18"/>
      <color theme="1"/>
      <name val="Calibri"/>
      <family val="2"/>
      <scheme val="minor"/>
    </font>
    <font>
      <b/>
      <sz val="11"/>
      <color indexed="8"/>
      <name val="Calibri"/>
      <family val="2"/>
      <scheme val="minor"/>
    </font>
  </fonts>
  <fills count="12">
    <fill>
      <patternFill patternType="none"/>
    </fill>
    <fill>
      <patternFill patternType="gray125"/>
    </fill>
    <fill>
      <patternFill patternType="solid">
        <fgColor theme="4" tint="0.79998168889431442"/>
        <bgColor indexed="65"/>
      </patternFill>
    </fill>
    <fill>
      <patternFill patternType="solid">
        <fgColor rgb="FFFFFF00"/>
        <bgColor indexed="64"/>
      </patternFill>
    </fill>
    <fill>
      <patternFill patternType="solid">
        <fgColor rgb="FF7030A0"/>
        <bgColor indexed="64"/>
      </patternFill>
    </fill>
    <fill>
      <patternFill patternType="solid">
        <fgColor theme="5"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rgb="FFC00000"/>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xf numFmtId="0" fontId="1" fillId="2" borderId="0" applyNumberFormat="0" applyBorder="0" applyAlignment="0" applyProtection="0"/>
    <xf numFmtId="0" fontId="1" fillId="0" borderId="0"/>
    <xf numFmtId="0" fontId="6" fillId="0" borderId="0"/>
    <xf numFmtId="0" fontId="1" fillId="0" borderId="0"/>
  </cellStyleXfs>
  <cellXfs count="222">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4" fillId="0" borderId="0" xfId="0" applyFont="1" applyFill="1"/>
    <xf numFmtId="0" fontId="0" fillId="3" borderId="1" xfId="0" applyFill="1" applyBorder="1"/>
    <xf numFmtId="0" fontId="0" fillId="4" borderId="1" xfId="0" applyFill="1" applyBorder="1"/>
    <xf numFmtId="0" fontId="0" fillId="5" borderId="0" xfId="0" applyFill="1"/>
    <xf numFmtId="0" fontId="0" fillId="6" borderId="1" xfId="0" applyFill="1" applyBorder="1"/>
    <xf numFmtId="0" fontId="0" fillId="7" borderId="0" xfId="0" applyFill="1"/>
    <xf numFmtId="0" fontId="0" fillId="8" borderId="0" xfId="0" applyFill="1"/>
    <xf numFmtId="1" fontId="0" fillId="0" borderId="0" xfId="0" applyNumberFormat="1"/>
    <xf numFmtId="0" fontId="0" fillId="9" borderId="1" xfId="0" applyFill="1" applyBorder="1"/>
    <xf numFmtId="0" fontId="0" fillId="10" borderId="0" xfId="0" applyFill="1"/>
    <xf numFmtId="1" fontId="6" fillId="0" borderId="1" xfId="2" applyNumberFormat="1" applyFont="1" applyBorder="1" applyAlignment="1">
      <alignment vertical="center" wrapText="1"/>
    </xf>
    <xf numFmtId="0" fontId="6" fillId="0" borderId="1" xfId="2" applyFont="1" applyBorder="1" applyAlignment="1">
      <alignment vertical="center"/>
    </xf>
    <xf numFmtId="0" fontId="6" fillId="0" borderId="1" xfId="2" applyFont="1" applyBorder="1" applyAlignment="1">
      <alignment vertical="center" wrapText="1"/>
    </xf>
    <xf numFmtId="164" fontId="6" fillId="0" borderId="1" xfId="2" applyNumberFormat="1" applyFont="1" applyBorder="1" applyAlignment="1">
      <alignment horizontal="center" vertical="center" wrapText="1"/>
    </xf>
    <xf numFmtId="0" fontId="6" fillId="0" borderId="1" xfId="2" applyFont="1" applyBorder="1" applyAlignment="1">
      <alignment horizontal="center" vertical="center" wrapText="1"/>
    </xf>
    <xf numFmtId="1" fontId="6" fillId="0" borderId="3" xfId="2" applyNumberFormat="1" applyFont="1" applyBorder="1" applyAlignment="1">
      <alignment horizontal="left" vertical="center" wrapText="1"/>
    </xf>
    <xf numFmtId="2" fontId="6" fillId="0" borderId="3" xfId="2" applyNumberFormat="1" applyFont="1" applyBorder="1" applyAlignment="1">
      <alignment horizontal="left" vertical="center" wrapText="1"/>
    </xf>
    <xf numFmtId="164" fontId="6" fillId="0" borderId="3" xfId="2" applyNumberFormat="1" applyFont="1" applyBorder="1" applyAlignment="1">
      <alignment horizontal="center" vertical="center" wrapText="1"/>
    </xf>
    <xf numFmtId="2" fontId="6" fillId="0" borderId="3" xfId="2" applyNumberFormat="1" applyFont="1" applyBorder="1" applyAlignment="1">
      <alignment horizontal="center" vertical="center" wrapText="1"/>
    </xf>
    <xf numFmtId="1" fontId="6" fillId="3" borderId="3" xfId="2" applyNumberFormat="1" applyFont="1" applyFill="1" applyBorder="1" applyAlignment="1">
      <alignment horizontal="left" vertical="center" wrapText="1"/>
    </xf>
    <xf numFmtId="2" fontId="6" fillId="3" borderId="3" xfId="2" applyNumberFormat="1" applyFont="1" applyFill="1" applyBorder="1" applyAlignment="1">
      <alignment horizontal="left" vertical="center" wrapText="1"/>
    </xf>
    <xf numFmtId="2" fontId="7" fillId="3" borderId="3" xfId="2" applyNumberFormat="1" applyFont="1" applyFill="1" applyBorder="1" applyAlignment="1">
      <alignment horizontal="left" vertical="center" wrapText="1"/>
    </xf>
    <xf numFmtId="164" fontId="6" fillId="3" borderId="3" xfId="2" applyNumberFormat="1" applyFont="1" applyFill="1" applyBorder="1" applyAlignment="1">
      <alignment horizontal="center" vertical="center" wrapText="1"/>
    </xf>
    <xf numFmtId="2" fontId="6" fillId="3" borderId="3" xfId="2" applyNumberFormat="1" applyFont="1" applyFill="1" applyBorder="1" applyAlignment="1">
      <alignment horizontal="center" vertical="center" wrapText="1"/>
    </xf>
    <xf numFmtId="1" fontId="6" fillId="6" borderId="3" xfId="2" applyNumberFormat="1" applyFont="1" applyFill="1" applyBorder="1" applyAlignment="1">
      <alignment horizontal="left" vertical="center" wrapText="1"/>
    </xf>
    <xf numFmtId="2" fontId="6" fillId="6" borderId="3" xfId="2" applyNumberFormat="1" applyFont="1" applyFill="1" applyBorder="1" applyAlignment="1">
      <alignment horizontal="left" vertical="center" wrapText="1"/>
    </xf>
    <xf numFmtId="2" fontId="7" fillId="6" borderId="3" xfId="2" applyNumberFormat="1" applyFont="1" applyFill="1" applyBorder="1" applyAlignment="1">
      <alignment horizontal="left" vertical="center" wrapText="1"/>
    </xf>
    <xf numFmtId="164" fontId="6" fillId="6" borderId="3" xfId="2" applyNumberFormat="1"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8" fillId="6" borderId="3" xfId="2" applyNumberFormat="1" applyFont="1" applyFill="1" applyBorder="1" applyAlignment="1">
      <alignment horizontal="left" vertical="center" wrapText="1"/>
    </xf>
    <xf numFmtId="1" fontId="6" fillId="9" borderId="3" xfId="2" applyNumberFormat="1" applyFont="1" applyFill="1" applyBorder="1" applyAlignment="1">
      <alignment horizontal="left" vertical="center" wrapText="1"/>
    </xf>
    <xf numFmtId="2" fontId="6" fillId="9" borderId="3" xfId="2" applyNumberFormat="1" applyFont="1" applyFill="1" applyBorder="1" applyAlignment="1">
      <alignment horizontal="left" vertical="center" wrapText="1"/>
    </xf>
    <xf numFmtId="2" fontId="7" fillId="9" borderId="3" xfId="2" applyNumberFormat="1" applyFont="1" applyFill="1" applyBorder="1" applyAlignment="1">
      <alignment horizontal="left" vertical="center" wrapText="1"/>
    </xf>
    <xf numFmtId="164" fontId="6" fillId="9" borderId="3" xfId="2" applyNumberFormat="1" applyFont="1" applyFill="1" applyBorder="1" applyAlignment="1">
      <alignment horizontal="center" vertical="center" wrapText="1"/>
    </xf>
    <xf numFmtId="2" fontId="6" fillId="9" borderId="3" xfId="2" applyNumberFormat="1" applyFont="1" applyFill="1" applyBorder="1" applyAlignment="1">
      <alignment horizontal="center" vertical="center" wrapText="1"/>
    </xf>
    <xf numFmtId="1" fontId="6" fillId="4" borderId="3" xfId="2" applyNumberFormat="1" applyFont="1" applyFill="1" applyBorder="1" applyAlignment="1">
      <alignment horizontal="left" vertical="center" wrapText="1"/>
    </xf>
    <xf numFmtId="2" fontId="6" fillId="4" borderId="3" xfId="2" applyNumberFormat="1" applyFont="1" applyFill="1" applyBorder="1" applyAlignment="1">
      <alignment horizontal="left" vertical="center" wrapText="1"/>
    </xf>
    <xf numFmtId="2" fontId="7" fillId="4" borderId="3" xfId="2" applyNumberFormat="1" applyFont="1" applyFill="1" applyBorder="1" applyAlignment="1">
      <alignment horizontal="left" vertical="center" wrapText="1"/>
    </xf>
    <xf numFmtId="164" fontId="6" fillId="4" borderId="3" xfId="2" applyNumberFormat="1" applyFont="1" applyFill="1" applyBorder="1" applyAlignment="1">
      <alignment horizontal="center" vertical="center" wrapText="1"/>
    </xf>
    <xf numFmtId="2" fontId="6" fillId="4" borderId="3" xfId="2" applyNumberFormat="1" applyFont="1" applyFill="1" applyBorder="1" applyAlignment="1">
      <alignment horizontal="center" vertical="center" wrapText="1"/>
    </xf>
    <xf numFmtId="1" fontId="6" fillId="7" borderId="3" xfId="2" applyNumberFormat="1" applyFont="1" applyFill="1" applyBorder="1" applyAlignment="1">
      <alignment horizontal="left" vertical="center" wrapText="1"/>
    </xf>
    <xf numFmtId="2" fontId="6" fillId="7" borderId="3" xfId="2" applyNumberFormat="1" applyFont="1" applyFill="1" applyBorder="1" applyAlignment="1">
      <alignment horizontal="left" vertical="center" wrapText="1"/>
    </xf>
    <xf numFmtId="2" fontId="7" fillId="7" borderId="3" xfId="2" applyNumberFormat="1" applyFont="1" applyFill="1" applyBorder="1" applyAlignment="1">
      <alignment horizontal="left" vertical="center" wrapText="1"/>
    </xf>
    <xf numFmtId="164" fontId="6" fillId="7" borderId="3" xfId="2" applyNumberFormat="1" applyFont="1" applyFill="1" applyBorder="1" applyAlignment="1">
      <alignment horizontal="center" vertical="center" wrapText="1"/>
    </xf>
    <xf numFmtId="2" fontId="6" fillId="7" borderId="3" xfId="2" applyNumberFormat="1" applyFont="1" applyFill="1" applyBorder="1" applyAlignment="1">
      <alignment horizontal="center" vertical="center" wrapText="1"/>
    </xf>
    <xf numFmtId="2" fontId="8" fillId="7" borderId="3" xfId="2" applyNumberFormat="1" applyFont="1" applyFill="1" applyBorder="1" applyAlignment="1">
      <alignment horizontal="left" vertical="center" wrapText="1"/>
    </xf>
    <xf numFmtId="1" fontId="6" fillId="10" borderId="3" xfId="2" applyNumberFormat="1" applyFont="1" applyFill="1" applyBorder="1" applyAlignment="1">
      <alignment horizontal="left" vertical="center" wrapText="1"/>
    </xf>
    <xf numFmtId="2" fontId="6" fillId="10" borderId="3" xfId="2" applyNumberFormat="1" applyFont="1" applyFill="1" applyBorder="1" applyAlignment="1">
      <alignment horizontal="left" vertical="center" wrapText="1"/>
    </xf>
    <xf numFmtId="2" fontId="7" fillId="10" borderId="3" xfId="2" applyNumberFormat="1" applyFont="1" applyFill="1" applyBorder="1" applyAlignment="1">
      <alignment horizontal="left" vertical="center" wrapText="1"/>
    </xf>
    <xf numFmtId="164" fontId="6" fillId="10" borderId="3" xfId="2" applyNumberFormat="1" applyFont="1" applyFill="1" applyBorder="1" applyAlignment="1">
      <alignment horizontal="center" vertical="center" wrapText="1"/>
    </xf>
    <xf numFmtId="2" fontId="6" fillId="10" borderId="3" xfId="2" applyNumberFormat="1" applyFont="1" applyFill="1" applyBorder="1" applyAlignment="1">
      <alignment horizontal="center" vertical="center" wrapText="1"/>
    </xf>
    <xf numFmtId="2" fontId="9" fillId="10" borderId="3" xfId="2" applyNumberFormat="1" applyFont="1" applyFill="1" applyBorder="1" applyAlignment="1">
      <alignment horizontal="left" vertical="center" wrapText="1"/>
    </xf>
    <xf numFmtId="1" fontId="6" fillId="5" borderId="3" xfId="2" applyNumberFormat="1" applyFont="1" applyFill="1" applyBorder="1" applyAlignment="1">
      <alignment horizontal="left" vertical="center" wrapText="1"/>
    </xf>
    <xf numFmtId="2" fontId="6" fillId="5" borderId="3" xfId="2" applyNumberFormat="1" applyFont="1" applyFill="1" applyBorder="1" applyAlignment="1">
      <alignment horizontal="left" vertical="center" wrapText="1"/>
    </xf>
    <xf numFmtId="2" fontId="7" fillId="5" borderId="3" xfId="2" applyNumberFormat="1" applyFont="1" applyFill="1" applyBorder="1" applyAlignment="1">
      <alignment horizontal="left" vertical="center" wrapText="1"/>
    </xf>
    <xf numFmtId="164" fontId="6" fillId="5" borderId="3" xfId="2" applyNumberFormat="1" applyFont="1" applyFill="1" applyBorder="1" applyAlignment="1">
      <alignment horizontal="center" vertical="center" wrapText="1"/>
    </xf>
    <xf numFmtId="2" fontId="6" fillId="5" borderId="3" xfId="2" applyNumberFormat="1" applyFont="1" applyFill="1" applyBorder="1" applyAlignment="1">
      <alignment horizontal="center" vertical="center" wrapText="1"/>
    </xf>
    <xf numFmtId="1" fontId="6" fillId="8" borderId="3" xfId="2" applyNumberFormat="1" applyFont="1" applyFill="1" applyBorder="1" applyAlignment="1">
      <alignment horizontal="left" vertical="center" wrapText="1"/>
    </xf>
    <xf numFmtId="2" fontId="6" fillId="8" borderId="3" xfId="2" applyNumberFormat="1" applyFont="1" applyFill="1" applyBorder="1" applyAlignment="1">
      <alignment horizontal="left" vertical="center" wrapText="1"/>
    </xf>
    <xf numFmtId="2" fontId="7" fillId="8" borderId="3" xfId="2" applyNumberFormat="1" applyFont="1" applyFill="1" applyBorder="1" applyAlignment="1">
      <alignment horizontal="left" vertical="center" wrapText="1"/>
    </xf>
    <xf numFmtId="164" fontId="6" fillId="8" borderId="3" xfId="2" applyNumberFormat="1" applyFont="1" applyFill="1" applyBorder="1" applyAlignment="1">
      <alignment horizontal="center" vertical="center" wrapText="1"/>
    </xf>
    <xf numFmtId="2" fontId="6" fillId="8" borderId="3" xfId="2"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0" fontId="0" fillId="0" borderId="0" xfId="0" applyFont="1"/>
    <xf numFmtId="1" fontId="0" fillId="0" borderId="0" xfId="0" applyNumberFormat="1" applyFont="1"/>
    <xf numFmtId="1" fontId="5" fillId="0" borderId="0" xfId="0" applyNumberFormat="1" applyFont="1"/>
    <xf numFmtId="44" fontId="6" fillId="3" borderId="3" xfId="2" applyNumberFormat="1" applyFont="1" applyFill="1" applyBorder="1" applyAlignment="1">
      <alignment vertical="center"/>
    </xf>
    <xf numFmtId="165" fontId="6" fillId="3" borderId="3" xfId="2" applyNumberFormat="1" applyFont="1" applyFill="1" applyBorder="1" applyAlignment="1">
      <alignment horizontal="center" vertical="center" wrapText="1"/>
    </xf>
    <xf numFmtId="44" fontId="0" fillId="0" borderId="0" xfId="0" applyNumberFormat="1" applyFill="1"/>
    <xf numFmtId="165" fontId="0" fillId="0" borderId="0" xfId="0" applyNumberFormat="1" applyFill="1"/>
    <xf numFmtId="44" fontId="6" fillId="0" borderId="1" xfId="2" applyNumberFormat="1" applyFont="1" applyFill="1" applyBorder="1" applyAlignment="1">
      <alignment vertical="center"/>
    </xf>
    <xf numFmtId="165" fontId="6" fillId="0" borderId="1" xfId="2" applyNumberFormat="1" applyFont="1" applyFill="1" applyBorder="1" applyAlignment="1">
      <alignment vertical="center"/>
    </xf>
    <xf numFmtId="44" fontId="6" fillId="0" borderId="3" xfId="2" applyNumberFormat="1" applyFont="1" applyFill="1" applyBorder="1" applyAlignment="1">
      <alignment vertical="center"/>
    </xf>
    <xf numFmtId="165" fontId="6" fillId="0" borderId="3" xfId="2" applyNumberFormat="1" applyFont="1" applyFill="1" applyBorder="1" applyAlignment="1">
      <alignment horizontal="center" vertical="center" wrapText="1"/>
    </xf>
    <xf numFmtId="44" fontId="6" fillId="10" borderId="3" xfId="2" applyNumberFormat="1" applyFont="1" applyFill="1" applyBorder="1" applyAlignment="1">
      <alignment vertical="center"/>
    </xf>
    <xf numFmtId="165" fontId="6" fillId="10" borderId="3" xfId="2" applyNumberFormat="1" applyFont="1" applyFill="1" applyBorder="1" applyAlignment="1">
      <alignment horizontal="center" vertical="center" wrapText="1"/>
    </xf>
    <xf numFmtId="44" fontId="6" fillId="9" borderId="3" xfId="2" applyNumberFormat="1" applyFont="1" applyFill="1" applyBorder="1" applyAlignment="1">
      <alignment vertical="center"/>
    </xf>
    <xf numFmtId="165" fontId="6" fillId="9" borderId="3" xfId="2" applyNumberFormat="1" applyFont="1" applyFill="1" applyBorder="1" applyAlignment="1">
      <alignment horizontal="center" vertical="center" wrapText="1"/>
    </xf>
    <xf numFmtId="44" fontId="6" fillId="6" borderId="3" xfId="2" applyNumberFormat="1" applyFont="1" applyFill="1" applyBorder="1" applyAlignment="1">
      <alignment vertical="center"/>
    </xf>
    <xf numFmtId="165" fontId="6" fillId="6" borderId="3" xfId="2" applyNumberFormat="1" applyFont="1" applyFill="1" applyBorder="1" applyAlignment="1">
      <alignment horizontal="center" vertical="center" wrapText="1"/>
    </xf>
    <xf numFmtId="44" fontId="6" fillId="7" borderId="3" xfId="2" applyNumberFormat="1" applyFont="1" applyFill="1" applyBorder="1" applyAlignment="1">
      <alignment vertical="center"/>
    </xf>
    <xf numFmtId="165" fontId="6" fillId="7" borderId="3" xfId="2" applyNumberFormat="1" applyFont="1" applyFill="1" applyBorder="1" applyAlignment="1">
      <alignment horizontal="center" vertical="center" wrapText="1"/>
    </xf>
    <xf numFmtId="44" fontId="6" fillId="4" borderId="3" xfId="2" applyNumberFormat="1" applyFont="1" applyFill="1" applyBorder="1" applyAlignment="1">
      <alignment vertical="center"/>
    </xf>
    <xf numFmtId="165" fontId="6" fillId="4" borderId="3" xfId="2" applyNumberFormat="1" applyFont="1" applyFill="1" applyBorder="1" applyAlignment="1">
      <alignment horizontal="center" vertical="center" wrapText="1"/>
    </xf>
    <xf numFmtId="44" fontId="6" fillId="8" borderId="3" xfId="2" applyNumberFormat="1" applyFont="1" applyFill="1" applyBorder="1" applyAlignment="1">
      <alignment vertical="center"/>
    </xf>
    <xf numFmtId="165" fontId="6" fillId="8" borderId="3" xfId="2" applyNumberFormat="1" applyFont="1" applyFill="1" applyBorder="1" applyAlignment="1">
      <alignment horizontal="center" vertical="center" wrapText="1"/>
    </xf>
    <xf numFmtId="44" fontId="6" fillId="5" borderId="3" xfId="2" applyNumberFormat="1" applyFont="1" applyFill="1" applyBorder="1" applyAlignment="1">
      <alignment vertical="center"/>
    </xf>
    <xf numFmtId="165" fontId="6" fillId="5" borderId="3" xfId="2" applyNumberFormat="1" applyFont="1" applyFill="1" applyBorder="1" applyAlignment="1">
      <alignment horizontal="center" vertical="center" wrapText="1"/>
    </xf>
    <xf numFmtId="1" fontId="6" fillId="0" borderId="6" xfId="2" applyNumberFormat="1" applyFont="1" applyBorder="1" applyAlignment="1">
      <alignment horizontal="left" vertical="center" wrapText="1"/>
    </xf>
    <xf numFmtId="2" fontId="6" fillId="0" borderId="7" xfId="2" applyNumberFormat="1" applyFont="1" applyBorder="1" applyAlignment="1">
      <alignment horizontal="left" vertical="center" wrapText="1"/>
    </xf>
    <xf numFmtId="164" fontId="6" fillId="0" borderId="7" xfId="2" applyNumberFormat="1" applyFont="1" applyBorder="1" applyAlignment="1">
      <alignment horizontal="center" vertical="center" wrapText="1"/>
    </xf>
    <xf numFmtId="2" fontId="6" fillId="0" borderId="7" xfId="2" applyNumberFormat="1" applyFont="1" applyBorder="1" applyAlignment="1">
      <alignment horizontal="center" vertical="center" wrapText="1"/>
    </xf>
    <xf numFmtId="44" fontId="6" fillId="0" borderId="7" xfId="2" applyNumberFormat="1" applyFont="1" applyFill="1" applyBorder="1" applyAlignment="1">
      <alignment vertical="center"/>
    </xf>
    <xf numFmtId="165" fontId="6" fillId="0" borderId="8" xfId="2" applyNumberFormat="1" applyFont="1" applyFill="1" applyBorder="1" applyAlignment="1">
      <alignment horizontal="center" vertical="center" wrapText="1"/>
    </xf>
    <xf numFmtId="2" fontId="10" fillId="0" borderId="7" xfId="2" applyNumberFormat="1" applyFont="1" applyBorder="1" applyAlignment="1">
      <alignment horizontal="left" vertical="center" wrapText="1"/>
    </xf>
    <xf numFmtId="165" fontId="10" fillId="0" borderId="8" xfId="2" applyNumberFormat="1" applyFont="1" applyFill="1" applyBorder="1" applyAlignment="1">
      <alignment horizontal="center" vertical="center" wrapText="1"/>
    </xf>
    <xf numFmtId="0" fontId="0" fillId="0" borderId="0" xfId="0" applyAlignment="1">
      <alignment wrapText="1"/>
    </xf>
    <xf numFmtId="2" fontId="9" fillId="5" borderId="3" xfId="2" applyNumberFormat="1" applyFont="1" applyFill="1" applyBorder="1" applyAlignment="1">
      <alignment horizontal="left" vertical="center" wrapText="1"/>
    </xf>
    <xf numFmtId="2" fontId="9" fillId="8" borderId="3" xfId="2" applyNumberFormat="1" applyFont="1" applyFill="1" applyBorder="1" applyAlignment="1">
      <alignment horizontal="left" vertical="center" wrapText="1"/>
    </xf>
    <xf numFmtId="0" fontId="0" fillId="11" borderId="0" xfId="0" applyFill="1"/>
    <xf numFmtId="1" fontId="6" fillId="11" borderId="3" xfId="2" applyNumberFormat="1" applyFont="1" applyFill="1" applyBorder="1" applyAlignment="1">
      <alignment horizontal="left" vertical="center" wrapText="1"/>
    </xf>
    <xf numFmtId="2" fontId="6" fillId="11" borderId="3" xfId="2" applyNumberFormat="1" applyFont="1" applyFill="1" applyBorder="1" applyAlignment="1">
      <alignment horizontal="left" vertical="center" wrapText="1"/>
    </xf>
    <xf numFmtId="2" fontId="7" fillId="11" borderId="3" xfId="2" applyNumberFormat="1" applyFont="1" applyFill="1" applyBorder="1" applyAlignment="1">
      <alignment horizontal="left" vertical="center" wrapText="1"/>
    </xf>
    <xf numFmtId="164" fontId="6" fillId="11" borderId="3" xfId="2" applyNumberFormat="1" applyFont="1" applyFill="1" applyBorder="1" applyAlignment="1">
      <alignment horizontal="center" vertical="center" wrapText="1"/>
    </xf>
    <xf numFmtId="2" fontId="6" fillId="11" borderId="3" xfId="2" applyNumberFormat="1" applyFont="1" applyFill="1" applyBorder="1" applyAlignment="1">
      <alignment horizontal="center" vertical="center" wrapText="1"/>
    </xf>
    <xf numFmtId="44" fontId="6" fillId="11" borderId="3" xfId="2" applyNumberFormat="1" applyFont="1" applyFill="1" applyBorder="1" applyAlignment="1">
      <alignment vertical="center"/>
    </xf>
    <xf numFmtId="165" fontId="6" fillId="11" borderId="3" xfId="2" applyNumberFormat="1" applyFont="1" applyFill="1" applyBorder="1" applyAlignment="1">
      <alignment horizontal="center" vertical="center" wrapText="1"/>
    </xf>
    <xf numFmtId="2" fontId="9" fillId="11" borderId="3" xfId="2" applyNumberFormat="1" applyFont="1" applyFill="1" applyBorder="1" applyAlignment="1">
      <alignment horizontal="left" vertical="center" wrapText="1"/>
    </xf>
    <xf numFmtId="1" fontId="10" fillId="0" borderId="6" xfId="2" applyNumberFormat="1" applyFont="1" applyBorder="1" applyAlignment="1">
      <alignment horizontal="left" vertical="center" wrapText="1"/>
    </xf>
    <xf numFmtId="164" fontId="10" fillId="0" borderId="7" xfId="2" applyNumberFormat="1" applyFont="1" applyBorder="1" applyAlignment="1">
      <alignment horizontal="center" vertical="center" wrapText="1"/>
    </xf>
    <xf numFmtId="2" fontId="10" fillId="0" borderId="7" xfId="2" applyNumberFormat="1" applyFont="1" applyBorder="1" applyAlignment="1">
      <alignment horizontal="center" vertical="center" wrapText="1"/>
    </xf>
    <xf numFmtId="44" fontId="10" fillId="0" borderId="7" xfId="2" applyNumberFormat="1" applyFont="1" applyFill="1" applyBorder="1" applyAlignment="1">
      <alignment vertical="center"/>
    </xf>
    <xf numFmtId="2" fontId="11" fillId="8" borderId="3" xfId="2" applyNumberFormat="1" applyFont="1" applyFill="1" applyBorder="1" applyAlignment="1">
      <alignment horizontal="left" vertical="center" wrapText="1"/>
    </xf>
    <xf numFmtId="2" fontId="11" fillId="11" borderId="3" xfId="2" applyNumberFormat="1" applyFont="1" applyFill="1" applyBorder="1" applyAlignment="1">
      <alignment horizontal="left" vertical="center" wrapText="1"/>
    </xf>
    <xf numFmtId="0" fontId="12" fillId="0" borderId="0" xfId="3" applyFont="1"/>
    <xf numFmtId="0" fontId="4" fillId="0" borderId="0" xfId="3" applyFont="1"/>
    <xf numFmtId="44" fontId="4" fillId="0" borderId="0" xfId="3" applyNumberFormat="1" applyFont="1"/>
    <xf numFmtId="0" fontId="4" fillId="0" borderId="1" xfId="3" applyFont="1" applyFill="1" applyBorder="1" applyAlignment="1">
      <alignment horizontal="left"/>
    </xf>
    <xf numFmtId="0" fontId="4" fillId="11" borderId="2" xfId="3" applyFont="1" applyFill="1" applyBorder="1" applyAlignment="1">
      <alignment horizontal="left"/>
    </xf>
    <xf numFmtId="0" fontId="4" fillId="11" borderId="10" xfId="3" applyFont="1" applyFill="1" applyBorder="1" applyAlignment="1">
      <alignment horizontal="left"/>
    </xf>
    <xf numFmtId="0" fontId="13" fillId="0" borderId="1" xfId="3" applyFont="1" applyBorder="1" applyAlignment="1">
      <alignment vertical="center"/>
    </xf>
    <xf numFmtId="0" fontId="13" fillId="0" borderId="1" xfId="3" applyFont="1" applyBorder="1" applyAlignment="1">
      <alignment vertical="center" wrapText="1"/>
    </xf>
    <xf numFmtId="0" fontId="13" fillId="0" borderId="3" xfId="3" applyFont="1" applyBorder="1" applyAlignment="1">
      <alignment vertical="center"/>
    </xf>
    <xf numFmtId="0" fontId="13" fillId="0" borderId="3" xfId="3" applyFont="1" applyBorder="1" applyAlignment="1">
      <alignment vertical="center" wrapText="1"/>
    </xf>
    <xf numFmtId="0" fontId="4" fillId="0" borderId="3" xfId="3" applyFont="1" applyBorder="1" applyAlignment="1">
      <alignment vertical="center"/>
    </xf>
    <xf numFmtId="0" fontId="4" fillId="0" borderId="3" xfId="3" applyFont="1" applyBorder="1" applyAlignment="1">
      <alignment horizontal="left" vertical="center" wrapText="1" indent="1"/>
    </xf>
    <xf numFmtId="0" fontId="4" fillId="0" borderId="3" xfId="3" applyFont="1" applyBorder="1" applyAlignment="1">
      <alignment horizontal="left" vertical="center" wrapText="1" indent="2"/>
    </xf>
    <xf numFmtId="0" fontId="4" fillId="0" borderId="4" xfId="3" applyFont="1" applyBorder="1" applyAlignment="1">
      <alignment vertical="center"/>
    </xf>
    <xf numFmtId="0" fontId="14" fillId="0" borderId="3" xfId="3" applyFont="1" applyBorder="1" applyAlignment="1">
      <alignment vertical="center" wrapText="1"/>
    </xf>
    <xf numFmtId="0" fontId="14" fillId="0" borderId="3" xfId="3" applyFont="1" applyBorder="1" applyAlignment="1">
      <alignment horizontal="left" vertical="center" wrapText="1" indent="1"/>
    </xf>
    <xf numFmtId="0" fontId="15" fillId="0" borderId="3" xfId="3" applyFont="1" applyBorder="1" applyAlignment="1">
      <alignment horizontal="left" vertical="center" wrapText="1" indent="1"/>
    </xf>
    <xf numFmtId="0" fontId="15" fillId="11" borderId="3" xfId="3" applyFont="1" applyFill="1" applyBorder="1" applyAlignment="1">
      <alignment horizontal="left" vertical="center" wrapText="1" indent="2"/>
    </xf>
    <xf numFmtId="0" fontId="6" fillId="0" borderId="3" xfId="3" applyFont="1" applyBorder="1" applyAlignment="1">
      <alignment horizontal="left" vertical="center" wrapText="1" indent="3"/>
    </xf>
    <xf numFmtId="0" fontId="6" fillId="0" borderId="3" xfId="3" applyFont="1" applyBorder="1" applyAlignment="1">
      <alignment vertical="center"/>
    </xf>
    <xf numFmtId="0" fontId="6" fillId="0" borderId="3" xfId="3" applyBorder="1" applyAlignment="1">
      <alignment horizontal="left" vertical="center" wrapText="1" indent="5"/>
    </xf>
    <xf numFmtId="0" fontId="6" fillId="0" borderId="3" xfId="3" applyBorder="1" applyAlignment="1">
      <alignment vertical="center"/>
    </xf>
    <xf numFmtId="0" fontId="6" fillId="0" borderId="3" xfId="3" applyFont="1" applyBorder="1" applyAlignment="1">
      <alignment vertical="center" wrapText="1"/>
    </xf>
    <xf numFmtId="0" fontId="6" fillId="0" borderId="3" xfId="3" applyFont="1" applyBorder="1" applyAlignment="1">
      <alignment horizontal="left" vertical="center" wrapText="1" indent="5"/>
    </xf>
    <xf numFmtId="0" fontId="6" fillId="0" borderId="3" xfId="3" applyFont="1" applyBorder="1" applyAlignment="1">
      <alignment horizontal="left" vertical="center" wrapText="1" indent="1"/>
    </xf>
    <xf numFmtId="0" fontId="16" fillId="0" borderId="3" xfId="3" applyFont="1" applyBorder="1" applyAlignment="1">
      <alignment vertical="center" wrapText="1"/>
    </xf>
    <xf numFmtId="165" fontId="6" fillId="0" borderId="3" xfId="3" applyNumberFormat="1" applyFont="1" applyBorder="1" applyAlignment="1">
      <alignment vertical="center"/>
    </xf>
    <xf numFmtId="0" fontId="6" fillId="0" borderId="3" xfId="3" applyFont="1" applyBorder="1" applyAlignment="1">
      <alignment horizontal="left" vertical="center" wrapText="1" indent="2"/>
    </xf>
    <xf numFmtId="0" fontId="6" fillId="0" borderId="3" xfId="3" applyBorder="1" applyAlignment="1">
      <alignment horizontal="left" vertical="center" wrapText="1" indent="3"/>
    </xf>
    <xf numFmtId="0" fontId="4" fillId="0" borderId="3" xfId="3" applyFont="1" applyBorder="1" applyAlignment="1">
      <alignment horizontal="left" vertical="center" wrapText="1" indent="3"/>
    </xf>
    <xf numFmtId="0" fontId="4" fillId="0" borderId="3" xfId="3" applyFont="1" applyBorder="1" applyAlignment="1">
      <alignment horizontal="left" vertical="center" wrapText="1" indent="4"/>
    </xf>
    <xf numFmtId="0" fontId="13" fillId="0" borderId="4" xfId="3" applyFont="1" applyBorder="1" applyAlignment="1">
      <alignment vertical="center" wrapText="1"/>
    </xf>
    <xf numFmtId="0" fontId="1" fillId="0" borderId="0" xfId="4" applyFont="1"/>
    <xf numFmtId="0" fontId="17" fillId="0" borderId="0" xfId="4" applyFont="1" applyAlignment="1">
      <alignment horizontal="left"/>
    </xf>
    <xf numFmtId="0" fontId="18" fillId="0" borderId="0" xfId="4" applyFont="1"/>
    <xf numFmtId="0" fontId="3" fillId="0" borderId="5" xfId="4" applyFont="1" applyBorder="1" applyAlignment="1">
      <alignment vertical="top" wrapText="1"/>
    </xf>
    <xf numFmtId="0" fontId="3" fillId="0" borderId="5" xfId="4" applyFont="1" applyBorder="1" applyAlignment="1">
      <alignment horizontal="center" vertical="center" wrapText="1"/>
    </xf>
    <xf numFmtId="0" fontId="3" fillId="0" borderId="5" xfId="4" applyFont="1" applyBorder="1" applyAlignment="1">
      <alignment horizontal="center" vertical="top" wrapText="1"/>
    </xf>
    <xf numFmtId="0" fontId="19" fillId="0" borderId="5" xfId="4" applyFont="1" applyBorder="1" applyAlignment="1">
      <alignment horizontal="left" vertical="top" wrapText="1"/>
    </xf>
    <xf numFmtId="0" fontId="3" fillId="11" borderId="11" xfId="1" applyFont="1" applyFill="1" applyBorder="1" applyAlignment="1">
      <alignment vertical="top" wrapText="1"/>
    </xf>
    <xf numFmtId="0" fontId="17" fillId="11" borderId="11" xfId="1" applyFont="1" applyFill="1" applyBorder="1" applyAlignment="1">
      <alignment horizontal="left" vertical="top" wrapText="1"/>
    </xf>
    <xf numFmtId="0" fontId="1" fillId="0" borderId="12" xfId="4" applyFont="1" applyBorder="1" applyAlignment="1">
      <alignment vertical="top" wrapText="1"/>
    </xf>
    <xf numFmtId="0" fontId="17" fillId="0" borderId="13" xfId="4" applyFont="1" applyFill="1" applyBorder="1" applyAlignment="1">
      <alignment horizontal="left" vertical="top" wrapText="1"/>
    </xf>
    <xf numFmtId="0" fontId="1" fillId="0" borderId="14" xfId="4" applyFont="1" applyBorder="1" applyAlignment="1">
      <alignment vertical="top" wrapText="1"/>
    </xf>
    <xf numFmtId="0" fontId="1" fillId="0" borderId="13" xfId="4" applyFont="1" applyBorder="1" applyAlignment="1">
      <alignment vertical="top" wrapText="1"/>
    </xf>
    <xf numFmtId="0" fontId="1" fillId="0" borderId="15" xfId="4" applyFont="1" applyBorder="1" applyAlignment="1">
      <alignment vertical="top" wrapText="1"/>
    </xf>
    <xf numFmtId="0" fontId="3" fillId="11" borderId="1" xfId="1" applyFont="1" applyFill="1" applyBorder="1" applyAlignment="1">
      <alignment vertical="top" wrapText="1"/>
    </xf>
    <xf numFmtId="0" fontId="17" fillId="11" borderId="1" xfId="1" applyFont="1" applyFill="1" applyBorder="1" applyAlignment="1">
      <alignment horizontal="left" vertical="top" wrapText="1"/>
    </xf>
    <xf numFmtId="0" fontId="1" fillId="0" borderId="16" xfId="4" applyFont="1" applyBorder="1" applyAlignment="1">
      <alignment vertical="top" wrapText="1"/>
    </xf>
    <xf numFmtId="0" fontId="4" fillId="0" borderId="14" xfId="4" applyFont="1" applyBorder="1" applyAlignment="1">
      <alignment vertical="top" wrapText="1"/>
    </xf>
    <xf numFmtId="0" fontId="2" fillId="0" borderId="13" xfId="4" applyFont="1" applyFill="1" applyBorder="1" applyAlignment="1">
      <alignment horizontal="left" vertical="top" wrapText="1"/>
    </xf>
    <xf numFmtId="0" fontId="2" fillId="0" borderId="0" xfId="4" applyFont="1"/>
    <xf numFmtId="2" fontId="4" fillId="0" borderId="14" xfId="4" applyNumberFormat="1" applyFont="1" applyBorder="1" applyAlignment="1">
      <alignment vertical="top" wrapText="1"/>
    </xf>
    <xf numFmtId="2" fontId="1" fillId="0" borderId="14" xfId="4" applyNumberFormat="1" applyFont="1" applyBorder="1" applyAlignment="1">
      <alignment vertical="top" wrapText="1"/>
    </xf>
    <xf numFmtId="0" fontId="1" fillId="0" borderId="13" xfId="4" applyFont="1" applyFill="1" applyBorder="1" applyAlignment="1">
      <alignment vertical="top" wrapText="1"/>
    </xf>
    <xf numFmtId="0" fontId="1" fillId="0" borderId="3" xfId="4" applyFont="1" applyBorder="1" applyAlignment="1">
      <alignment vertical="top" wrapText="1"/>
    </xf>
    <xf numFmtId="0" fontId="1" fillId="0" borderId="12" xfId="4" applyFont="1" applyFill="1" applyBorder="1" applyAlignment="1">
      <alignment vertical="top" wrapText="1"/>
    </xf>
    <xf numFmtId="0" fontId="1" fillId="0" borderId="3" xfId="4" applyFont="1" applyFill="1" applyBorder="1" applyAlignment="1">
      <alignment vertical="top" wrapText="1"/>
    </xf>
    <xf numFmtId="0" fontId="1" fillId="0" borderId="3" xfId="4" applyFont="1" applyBorder="1" applyAlignment="1">
      <alignment horizontal="justify" vertical="top" wrapText="1"/>
    </xf>
    <xf numFmtId="0" fontId="1" fillId="0" borderId="15" xfId="4" applyFont="1" applyBorder="1" applyAlignment="1">
      <alignment horizontal="justify" vertical="top" wrapText="1"/>
    </xf>
    <xf numFmtId="0" fontId="1" fillId="0" borderId="12" xfId="4" applyFont="1" applyBorder="1" applyAlignment="1">
      <alignment horizontal="justify" vertical="top" wrapText="1"/>
    </xf>
    <xf numFmtId="0" fontId="1" fillId="0" borderId="14" xfId="4" applyFont="1" applyFill="1" applyBorder="1" applyAlignment="1">
      <alignment vertical="top" wrapText="1"/>
    </xf>
    <xf numFmtId="0" fontId="1" fillId="0" borderId="14" xfId="4" applyFont="1" applyFill="1" applyBorder="1" applyAlignment="1">
      <alignment vertical="center" wrapText="1"/>
    </xf>
    <xf numFmtId="0" fontId="1" fillId="0" borderId="12" xfId="4" applyFont="1" applyFill="1" applyBorder="1" applyAlignment="1">
      <alignment horizontal="justify" vertical="center" wrapText="1"/>
    </xf>
    <xf numFmtId="0" fontId="1" fillId="0" borderId="0" xfId="4" applyFont="1" applyAlignment="1">
      <alignment vertical="center"/>
    </xf>
    <xf numFmtId="0" fontId="1" fillId="0" borderId="3" xfId="4" applyFont="1" applyFill="1" applyBorder="1" applyAlignment="1">
      <alignment horizontal="justify" vertical="center" wrapText="1"/>
    </xf>
    <xf numFmtId="0" fontId="17" fillId="0" borderId="13" xfId="4" applyFont="1" applyFill="1" applyBorder="1" applyAlignment="1">
      <alignment horizontal="left" vertical="center" wrapText="1"/>
    </xf>
    <xf numFmtId="0" fontId="1" fillId="0" borderId="13" xfId="4" applyFont="1" applyFill="1" applyBorder="1" applyAlignment="1">
      <alignment vertical="center" wrapText="1"/>
    </xf>
    <xf numFmtId="0" fontId="17" fillId="0" borderId="15" xfId="4" applyFont="1" applyFill="1" applyBorder="1" applyAlignment="1">
      <alignment horizontal="left" vertical="top" wrapText="1"/>
    </xf>
    <xf numFmtId="0" fontId="3" fillId="0" borderId="0" xfId="4" applyFont="1"/>
    <xf numFmtId="0" fontId="4" fillId="0" borderId="1" xfId="3" applyFont="1" applyFill="1" applyBorder="1" applyAlignment="1">
      <alignment horizontal="left" wrapText="1"/>
    </xf>
    <xf numFmtId="7" fontId="4" fillId="0" borderId="0" xfId="3" applyNumberFormat="1" applyFont="1"/>
    <xf numFmtId="7" fontId="13" fillId="0" borderId="1" xfId="3" applyNumberFormat="1" applyFont="1" applyBorder="1" applyAlignment="1">
      <alignment vertical="center"/>
    </xf>
    <xf numFmtId="7" fontId="13" fillId="0" borderId="3" xfId="3" applyNumberFormat="1" applyFont="1" applyBorder="1" applyAlignment="1">
      <alignment vertical="center"/>
    </xf>
    <xf numFmtId="7" fontId="4" fillId="0" borderId="3" xfId="3" applyNumberFormat="1" applyFont="1" applyBorder="1" applyAlignment="1">
      <alignment vertical="center"/>
    </xf>
    <xf numFmtId="1" fontId="6" fillId="3" borderId="3" xfId="2" applyNumberFormat="1" applyFont="1" applyFill="1" applyBorder="1" applyAlignment="1">
      <alignment vertical="center" wrapText="1"/>
    </xf>
    <xf numFmtId="0" fontId="6" fillId="3" borderId="3" xfId="2" applyFont="1" applyFill="1" applyBorder="1" applyAlignment="1">
      <alignment vertical="center"/>
    </xf>
    <xf numFmtId="0" fontId="6" fillId="3" borderId="3" xfId="2" applyFont="1" applyFill="1" applyBorder="1" applyAlignment="1">
      <alignment vertical="center" wrapText="1"/>
    </xf>
    <xf numFmtId="0" fontId="6" fillId="3" borderId="3" xfId="2" applyFont="1" applyFill="1" applyBorder="1" applyAlignment="1">
      <alignment horizontal="center" vertical="center" wrapText="1"/>
    </xf>
    <xf numFmtId="165" fontId="6" fillId="3" borderId="3" xfId="2" applyNumberFormat="1" applyFont="1" applyFill="1" applyBorder="1" applyAlignment="1">
      <alignment vertical="center"/>
    </xf>
    <xf numFmtId="0" fontId="4" fillId="0" borderId="6" xfId="3" applyFont="1" applyFill="1" applyBorder="1" applyAlignment="1">
      <alignment vertical="center"/>
    </xf>
    <xf numFmtId="0" fontId="4" fillId="0" borderId="7" xfId="3" applyFont="1" applyFill="1" applyBorder="1" applyAlignment="1">
      <alignment vertical="center"/>
    </xf>
    <xf numFmtId="0" fontId="13" fillId="0" borderId="7" xfId="3" applyFont="1" applyFill="1" applyBorder="1" applyAlignment="1">
      <alignment horizontal="left" vertical="center" wrapText="1" indent="2"/>
    </xf>
    <xf numFmtId="7" fontId="4" fillId="0" borderId="7" xfId="3" applyNumberFormat="1" applyFont="1" applyFill="1" applyBorder="1" applyAlignment="1">
      <alignment vertical="center"/>
    </xf>
    <xf numFmtId="0" fontId="4" fillId="0" borderId="3" xfId="3" applyFont="1" applyFill="1" applyBorder="1" applyAlignment="1">
      <alignment vertical="center"/>
    </xf>
    <xf numFmtId="165" fontId="4" fillId="0" borderId="0" xfId="3" applyNumberFormat="1" applyFont="1"/>
    <xf numFmtId="165" fontId="13" fillId="0" borderId="1" xfId="3" applyNumberFormat="1" applyFont="1" applyBorder="1" applyAlignment="1">
      <alignment vertical="center"/>
    </xf>
    <xf numFmtId="165" fontId="4" fillId="0" borderId="3" xfId="3" applyNumberFormat="1" applyFont="1" applyBorder="1" applyAlignment="1">
      <alignment vertical="center"/>
    </xf>
    <xf numFmtId="165" fontId="4" fillId="0" borderId="4" xfId="3" applyNumberFormat="1" applyFont="1" applyBorder="1" applyAlignment="1">
      <alignment vertical="center"/>
    </xf>
    <xf numFmtId="165" fontId="4" fillId="0" borderId="3" xfId="3" applyNumberFormat="1" applyFont="1" applyFill="1" applyBorder="1" applyAlignment="1">
      <alignment vertical="center"/>
    </xf>
    <xf numFmtId="0" fontId="0" fillId="0" borderId="12" xfId="4" applyFont="1" applyBorder="1" applyAlignment="1">
      <alignment vertical="top" wrapText="1"/>
    </xf>
    <xf numFmtId="0" fontId="0" fillId="0" borderId="14" xfId="4" applyFont="1" applyBorder="1" applyAlignment="1">
      <alignment vertical="top" wrapText="1"/>
    </xf>
    <xf numFmtId="0" fontId="0" fillId="0" borderId="13" xfId="4" applyFont="1" applyBorder="1" applyAlignment="1">
      <alignment vertical="top" wrapText="1"/>
    </xf>
    <xf numFmtId="0" fontId="0" fillId="0" borderId="3" xfId="4" applyFont="1" applyBorder="1" applyAlignment="1">
      <alignment vertical="top" wrapText="1"/>
    </xf>
    <xf numFmtId="0" fontId="0" fillId="0" borderId="16" xfId="4" applyFont="1" applyBorder="1" applyAlignment="1">
      <alignment vertical="top" wrapText="1"/>
    </xf>
    <xf numFmtId="0" fontId="0" fillId="0" borderId="13" xfId="4" applyFont="1" applyFill="1" applyBorder="1" applyAlignment="1">
      <alignment vertical="top" wrapText="1"/>
    </xf>
    <xf numFmtId="0" fontId="0" fillId="0" borderId="3" xfId="4" applyFont="1" applyFill="1" applyBorder="1" applyAlignment="1">
      <alignment vertical="top" wrapText="1"/>
    </xf>
    <xf numFmtId="0" fontId="0" fillId="0" borderId="3" xfId="4" applyFont="1" applyBorder="1" applyAlignment="1">
      <alignment horizontal="justify" vertical="top" wrapText="1"/>
    </xf>
    <xf numFmtId="0" fontId="0" fillId="0" borderId="12" xfId="4" applyFont="1" applyBorder="1" applyAlignment="1">
      <alignment horizontal="justify" vertical="top" wrapText="1"/>
    </xf>
    <xf numFmtId="0" fontId="0" fillId="0" borderId="13" xfId="4" applyFont="1" applyFill="1" applyBorder="1" applyAlignment="1">
      <alignment vertical="center" wrapText="1"/>
    </xf>
    <xf numFmtId="0" fontId="0" fillId="0" borderId="2" xfId="4" applyNumberFormat="1" applyFont="1" applyBorder="1" applyAlignment="1">
      <alignment horizontal="left"/>
    </xf>
    <xf numFmtId="0" fontId="4" fillId="11" borderId="2" xfId="3" applyFont="1" applyFill="1" applyBorder="1" applyAlignment="1">
      <alignment horizontal="left"/>
    </xf>
    <xf numFmtId="0" fontId="4" fillId="11" borderId="10" xfId="3" applyFont="1" applyFill="1" applyBorder="1" applyAlignment="1">
      <alignment horizontal="left"/>
    </xf>
    <xf numFmtId="0" fontId="12" fillId="0" borderId="9" xfId="3" applyFont="1" applyBorder="1" applyAlignment="1">
      <alignment horizontal="left"/>
    </xf>
    <xf numFmtId="49" fontId="5" fillId="0" borderId="1" xfId="0" applyNumberFormat="1" applyFont="1" applyBorder="1" applyAlignment="1">
      <alignment horizontal="left" vertical="center" wrapText="1"/>
    </xf>
  </cellXfs>
  <cellStyles count="5">
    <cellStyle name="20% - Accent1" xfId="1" builtinId="30"/>
    <cellStyle name="Normal" xfId="0" builtinId="0"/>
    <cellStyle name="Normal 2" xfId="2" xr:uid="{4ED194A0-173D-4229-94EA-F4B3B0D470F1}"/>
    <cellStyle name="Normal 3" xfId="3" xr:uid="{824334EA-4D85-46E8-8034-2E2742887E21}"/>
    <cellStyle name="Normal 4" xfId="4" xr:uid="{9DBE4AE0-2023-4DFA-AECF-EB705C6BE4A4}"/>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285750</xdr:colOff>
      <xdr:row>0</xdr:row>
      <xdr:rowOff>47625</xdr:rowOff>
    </xdr:from>
    <xdr:to>
      <xdr:col>6</xdr:col>
      <xdr:colOff>1000125</xdr:colOff>
      <xdr:row>3</xdr:row>
      <xdr:rowOff>9525</xdr:rowOff>
    </xdr:to>
    <xdr:pic>
      <xdr:nvPicPr>
        <xdr:cNvPr id="3" name="Picture 2">
          <a:extLst>
            <a:ext uri="{FF2B5EF4-FFF2-40B4-BE49-F238E27FC236}">
              <a16:creationId xmlns:a16="http://schemas.microsoft.com/office/drawing/2014/main" id="{E98A78F1-6D63-4861-83D2-CE43854EDD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47625"/>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447675</xdr:colOff>
      <xdr:row>0</xdr:row>
      <xdr:rowOff>28575</xdr:rowOff>
    </xdr:from>
    <xdr:to>
      <xdr:col>6</xdr:col>
      <xdr:colOff>885825</xdr:colOff>
      <xdr:row>2</xdr:row>
      <xdr:rowOff>180975</xdr:rowOff>
    </xdr:to>
    <xdr:pic>
      <xdr:nvPicPr>
        <xdr:cNvPr id="3" name="Picture 2">
          <a:extLst>
            <a:ext uri="{FF2B5EF4-FFF2-40B4-BE49-F238E27FC236}">
              <a16:creationId xmlns:a16="http://schemas.microsoft.com/office/drawing/2014/main" id="{16976D12-2C65-41F5-8CAB-E3927D06D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28575"/>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1314451</xdr:colOff>
      <xdr:row>0</xdr:row>
      <xdr:rowOff>19050</xdr:rowOff>
    </xdr:from>
    <xdr:to>
      <xdr:col>3</xdr:col>
      <xdr:colOff>3019426</xdr:colOff>
      <xdr:row>2</xdr:row>
      <xdr:rowOff>171450</xdr:rowOff>
    </xdr:to>
    <xdr:pic>
      <xdr:nvPicPr>
        <xdr:cNvPr id="3" name="Picture 2">
          <a:extLst>
            <a:ext uri="{FF2B5EF4-FFF2-40B4-BE49-F238E27FC236}">
              <a16:creationId xmlns:a16="http://schemas.microsoft.com/office/drawing/2014/main" id="{5AFCF47F-A580-4432-A581-0EFAB0C8E9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3176" y="19050"/>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285750</xdr:colOff>
      <xdr:row>0</xdr:row>
      <xdr:rowOff>0</xdr:rowOff>
    </xdr:from>
    <xdr:to>
      <xdr:col>16</xdr:col>
      <xdr:colOff>0</xdr:colOff>
      <xdr:row>3</xdr:row>
      <xdr:rowOff>123825</xdr:rowOff>
    </xdr:to>
    <xdr:pic>
      <xdr:nvPicPr>
        <xdr:cNvPr id="2" name="Picture 1">
          <a:extLst>
            <a:ext uri="{FF2B5EF4-FFF2-40B4-BE49-F238E27FC236}">
              <a16:creationId xmlns:a16="http://schemas.microsoft.com/office/drawing/2014/main" id="{8A80C17C-4A98-4E44-8E03-7801BA459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3200" y="0"/>
          <a:ext cx="17049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jects\Projects%20General\warfield%20house%20d10\d10%20Tender%20Documents\d10%20Measurement\Housekeepe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Bids\S1002%20-%20HSW%20SAC%20Office%20Rationalisation\Hub%20South%20West\Bills%20of%20Quantities\SAC%20RBU%20-%20Ground%20Floo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s-glasgow\system_templates\Main%20Server\Estimates\1470%20University%20of%20Stirling%20Library\University%20of%20Stirling%20Elemental%20Breakdow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PDATED%20S%20DRIVE\02.00%20Contract%20Folders\Guildhall\05%20commercial\07%20generic%20enquiry\templates\bluewater\4410%20-%20Raised%20Access%20Floors\sub-contract%20tender%20document%20(44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IMS\xxDO%20NOT%20USE\Standard%20Files\Estimate%20Folder%20-%20Template%20-%20NEW\Client\RBU-Tender%20Submission\1\FOR-EST-1015%20Tender%20Submission%20Attendances%20C,%20P.%20SFS,%20GS%20&amp;%20Joine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Demos and alts"/>
      <sheetName val="Masonry"/>
      <sheetName val="Roofing, leadwork and rainwater"/>
      <sheetName val="Woodwork"/>
      <sheetName val="Finishes and decoration"/>
      <sheetName val="Sanitary and services"/>
      <sheetName val="External works"/>
      <sheetName val="Provisional sums"/>
      <sheetName val="Collection"/>
      <sheetName val="origin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YWALL PRICE LIST"/>
      <sheetName val="TIMBER PRICE LIST"/>
      <sheetName val="PLANT PRICE LIST"/>
      <sheetName val="FRAME BUILD UP"/>
      <sheetName val="DEF HEAD BUILD UP"/>
      <sheetName val="FINISHES BUILD UP"/>
      <sheetName val="RBU - ENCASEMENTS &amp; BULKHEADS"/>
      <sheetName val="RBU - K10 CEILINGS"/>
      <sheetName val="RBU - K40 SUSPENDED CEILINGS"/>
      <sheetName val="RBU - SFS"/>
      <sheetName val="RBU - PARTITIONS &amp; LININGS"/>
      <sheetName val="BQ NR 1"/>
      <sheetName val="BQ NR 2"/>
      <sheetName val="BQ NR 3"/>
      <sheetName val="BQ NR 4"/>
      <sheetName val="LABOUR RATES"/>
      <sheetName val="Waste Calculator"/>
      <sheetName val="SUMMARY"/>
      <sheetName val="SEPERATE PRELIM"/>
      <sheetName val="SFS Rates-Calcs"/>
    </sheetNames>
    <sheetDataSet>
      <sheetData sheetId="0">
        <row r="7">
          <cell r="A7" t="str">
            <v>METAL PRODUCTS</v>
          </cell>
        </row>
        <row r="8">
          <cell r="A8" t="str">
            <v>C STUD 50MM</v>
          </cell>
          <cell r="B8">
            <v>2.4</v>
          </cell>
          <cell r="D8" t="str">
            <v>lm</v>
          </cell>
          <cell r="E8">
            <v>0.92</v>
          </cell>
          <cell r="F8">
            <v>1</v>
          </cell>
          <cell r="G8">
            <v>0.90405000000000002</v>
          </cell>
          <cell r="H8">
            <v>0.86</v>
          </cell>
        </row>
        <row r="9">
          <cell r="A9" t="str">
            <v>C STUD 60MM</v>
          </cell>
          <cell r="B9">
            <v>3</v>
          </cell>
          <cell r="D9" t="str">
            <v>lm</v>
          </cell>
          <cell r="E9">
            <v>1.1599999999999999</v>
          </cell>
          <cell r="F9">
            <v>1.4</v>
          </cell>
          <cell r="G9">
            <v>1.2568499999999998</v>
          </cell>
          <cell r="H9">
            <v>1.1499999999999999</v>
          </cell>
        </row>
        <row r="10">
          <cell r="A10" t="str">
            <v>C STUD 70MM</v>
          </cell>
          <cell r="B10">
            <v>2.4</v>
          </cell>
          <cell r="D10" t="str">
            <v>lm</v>
          </cell>
          <cell r="E10">
            <v>1.23</v>
          </cell>
          <cell r="F10">
            <v>1.26</v>
          </cell>
          <cell r="G10">
            <v>1.1686500000000002</v>
          </cell>
          <cell r="H10">
            <v>1.03</v>
          </cell>
        </row>
        <row r="11">
          <cell r="A11" t="str">
            <v>C STUD 70MM HD</v>
          </cell>
          <cell r="B11">
            <v>3.6</v>
          </cell>
          <cell r="D11" t="str">
            <v>lm</v>
          </cell>
          <cell r="E11">
            <v>2.54</v>
          </cell>
          <cell r="F11">
            <v>2.64</v>
          </cell>
          <cell r="G11">
            <v>2.3814000000000002</v>
          </cell>
          <cell r="H11" t="str">
            <v>N/A</v>
          </cell>
        </row>
        <row r="12">
          <cell r="A12" t="str">
            <v>C STUD 90MM</v>
          </cell>
          <cell r="B12">
            <v>3.6</v>
          </cell>
          <cell r="D12" t="str">
            <v>lm</v>
          </cell>
          <cell r="E12">
            <v>1.72</v>
          </cell>
          <cell r="F12">
            <v>1.86</v>
          </cell>
          <cell r="G12">
            <v>1.56555</v>
          </cell>
          <cell r="H12">
            <v>1.46</v>
          </cell>
        </row>
        <row r="13">
          <cell r="A13" t="str">
            <v>C STUD 90MM HD</v>
          </cell>
          <cell r="B13">
            <v>4.2</v>
          </cell>
          <cell r="D13" t="str">
            <v>lm</v>
          </cell>
          <cell r="E13">
            <v>3.24</v>
          </cell>
          <cell r="F13">
            <v>2.92</v>
          </cell>
          <cell r="G13">
            <v>2.6239500000000002</v>
          </cell>
          <cell r="H13" t="str">
            <v>N/A</v>
          </cell>
        </row>
        <row r="14">
          <cell r="A14" t="str">
            <v>C STUD 90MM SD</v>
          </cell>
          <cell r="B14">
            <v>3.6</v>
          </cell>
          <cell r="D14" t="str">
            <v>lm</v>
          </cell>
          <cell r="E14">
            <v>4.93</v>
          </cell>
          <cell r="F14" t="str">
            <v>N/A</v>
          </cell>
          <cell r="G14" t="str">
            <v>N/A</v>
          </cell>
          <cell r="H14" t="str">
            <v>N/A</v>
          </cell>
        </row>
        <row r="15">
          <cell r="A15" t="str">
            <v>C STUD 146MM</v>
          </cell>
          <cell r="B15">
            <v>3</v>
          </cell>
          <cell r="D15" t="str">
            <v>lm</v>
          </cell>
          <cell r="E15">
            <v>2.04</v>
          </cell>
          <cell r="F15">
            <v>2.42</v>
          </cell>
          <cell r="G15">
            <v>2.1719250000000003</v>
          </cell>
          <cell r="H15">
            <v>1.61</v>
          </cell>
        </row>
        <row r="16">
          <cell r="A16" t="str">
            <v>ACOUSTIC STUD 48MM</v>
          </cell>
          <cell r="B16">
            <v>2.4</v>
          </cell>
          <cell r="D16" t="str">
            <v>lm</v>
          </cell>
          <cell r="E16">
            <v>1.51</v>
          </cell>
          <cell r="F16">
            <v>1.63</v>
          </cell>
          <cell r="G16" t="str">
            <v>N/A</v>
          </cell>
          <cell r="H16" t="str">
            <v>N/A</v>
          </cell>
        </row>
        <row r="17">
          <cell r="A17" t="str">
            <v>ACOUSTIC STUD 70MM</v>
          </cell>
          <cell r="B17">
            <v>2.4</v>
          </cell>
          <cell r="D17" t="str">
            <v>lm</v>
          </cell>
          <cell r="E17">
            <v>2.6</v>
          </cell>
          <cell r="F17">
            <v>2.27</v>
          </cell>
          <cell r="G17">
            <v>2.4255000000000004</v>
          </cell>
          <cell r="H17" t="str">
            <v>N/A</v>
          </cell>
        </row>
        <row r="18">
          <cell r="A18" t="str">
            <v>ACOUSTIC STUD 90MM</v>
          </cell>
          <cell r="B18">
            <v>3.6</v>
          </cell>
          <cell r="D18" t="str">
            <v>lm</v>
          </cell>
          <cell r="E18">
            <v>3.31</v>
          </cell>
          <cell r="F18" t="str">
            <v>N/A</v>
          </cell>
          <cell r="G18">
            <v>6.0196500000000004</v>
          </cell>
          <cell r="H18" t="str">
            <v>N/A</v>
          </cell>
        </row>
        <row r="19">
          <cell r="A19" t="str">
            <v>ACOUSTIC STUD 146MM</v>
          </cell>
          <cell r="B19">
            <v>2.7</v>
          </cell>
          <cell r="D19" t="str">
            <v>lm</v>
          </cell>
          <cell r="E19">
            <v>3.86</v>
          </cell>
          <cell r="F19" t="str">
            <v>N/A</v>
          </cell>
          <cell r="G19">
            <v>10.176075000000003</v>
          </cell>
          <cell r="H19" t="str">
            <v>N/A</v>
          </cell>
        </row>
        <row r="20">
          <cell r="A20" t="str">
            <v>I STUD 50MM</v>
          </cell>
          <cell r="B20">
            <v>2.7</v>
          </cell>
          <cell r="D20" t="str">
            <v>lm</v>
          </cell>
          <cell r="E20">
            <v>2.36</v>
          </cell>
          <cell r="F20">
            <v>2.46</v>
          </cell>
          <cell r="G20">
            <v>2.2050000000000001</v>
          </cell>
          <cell r="H20">
            <v>2.14</v>
          </cell>
        </row>
        <row r="21">
          <cell r="A21" t="str">
            <v>I STUD 60MM</v>
          </cell>
          <cell r="B21">
            <v>2.7</v>
          </cell>
          <cell r="D21" t="str">
            <v>lm</v>
          </cell>
          <cell r="E21">
            <v>2.13</v>
          </cell>
          <cell r="F21">
            <v>2.4500000000000002</v>
          </cell>
          <cell r="G21">
            <v>2.1939750000000005</v>
          </cell>
          <cell r="H21">
            <v>1.94</v>
          </cell>
        </row>
        <row r="22">
          <cell r="A22" t="str">
            <v>I STUD 60MM HD</v>
          </cell>
          <cell r="B22">
            <v>3.6</v>
          </cell>
          <cell r="D22" t="str">
            <v>lm</v>
          </cell>
          <cell r="E22">
            <v>2.85</v>
          </cell>
          <cell r="F22">
            <v>2.82</v>
          </cell>
          <cell r="G22" t="str">
            <v>N/A</v>
          </cell>
          <cell r="H22" t="str">
            <v>N/A</v>
          </cell>
        </row>
        <row r="23">
          <cell r="A23" t="str">
            <v>I STUD 70MM</v>
          </cell>
          <cell r="B23">
            <v>3.6</v>
          </cell>
          <cell r="D23" t="str">
            <v>lm</v>
          </cell>
          <cell r="E23">
            <v>2.46</v>
          </cell>
          <cell r="F23" t="str">
            <v>N/A</v>
          </cell>
          <cell r="G23" t="str">
            <v>N/A</v>
          </cell>
          <cell r="H23">
            <v>2.64</v>
          </cell>
        </row>
        <row r="24">
          <cell r="A24" t="str">
            <v>I STUD 70MM HD</v>
          </cell>
          <cell r="B24">
            <v>3.6</v>
          </cell>
          <cell r="D24" t="str">
            <v>lm</v>
          </cell>
          <cell r="E24">
            <v>3.64</v>
          </cell>
          <cell r="F24">
            <v>3.32</v>
          </cell>
          <cell r="G24">
            <v>2.9877750000000001</v>
          </cell>
          <cell r="H24" t="str">
            <v>N/A</v>
          </cell>
        </row>
        <row r="25">
          <cell r="A25" t="str">
            <v>I STUD 90MM</v>
          </cell>
          <cell r="B25">
            <v>3.6</v>
          </cell>
          <cell r="D25" t="str">
            <v>lm</v>
          </cell>
          <cell r="E25">
            <v>3.79</v>
          </cell>
          <cell r="F25">
            <v>3.75</v>
          </cell>
          <cell r="G25">
            <v>3.37365</v>
          </cell>
          <cell r="H25">
            <v>3.24</v>
          </cell>
        </row>
        <row r="26">
          <cell r="A26" t="str">
            <v>I STUD 146MM</v>
          </cell>
          <cell r="B26">
            <v>5</v>
          </cell>
          <cell r="D26" t="str">
            <v>lm</v>
          </cell>
          <cell r="E26">
            <v>6.49</v>
          </cell>
          <cell r="F26">
            <v>5.78</v>
          </cell>
          <cell r="G26">
            <v>5.2037999999999993</v>
          </cell>
          <cell r="H26">
            <v>4.1100000000000003</v>
          </cell>
        </row>
        <row r="27">
          <cell r="A27" t="str">
            <v>SHAFTWALL STUD 60MM</v>
          </cell>
          <cell r="D27" t="str">
            <v>lm</v>
          </cell>
          <cell r="E27">
            <v>4.1564250000000005</v>
          </cell>
          <cell r="F27">
            <v>5.71</v>
          </cell>
          <cell r="G27">
            <v>5.5345500000000003</v>
          </cell>
          <cell r="H27" t="str">
            <v>N/A</v>
          </cell>
        </row>
        <row r="28">
          <cell r="A28" t="str">
            <v>SHAFTWALL STUD 70MM</v>
          </cell>
          <cell r="D28" t="str">
            <v>lm</v>
          </cell>
          <cell r="E28">
            <v>5.5676250000000005</v>
          </cell>
          <cell r="F28" t="str">
            <v>N/A</v>
          </cell>
          <cell r="G28">
            <v>6.4496250000000002</v>
          </cell>
          <cell r="H28" t="str">
            <v>N/A</v>
          </cell>
        </row>
        <row r="29">
          <cell r="A29" t="str">
            <v>SHAFTWALL STUD 90MM</v>
          </cell>
          <cell r="D29" t="str">
            <v>lm</v>
          </cell>
          <cell r="E29">
            <v>6.890625</v>
          </cell>
          <cell r="F29">
            <v>6.91</v>
          </cell>
          <cell r="G29">
            <v>6.7142249999999999</v>
          </cell>
          <cell r="H29" t="str">
            <v>N/A</v>
          </cell>
        </row>
        <row r="30">
          <cell r="A30" t="str">
            <v>SHAFTWALL STUD 146MM</v>
          </cell>
          <cell r="D30" t="str">
            <v>lm</v>
          </cell>
          <cell r="E30">
            <v>8.3679749999999995</v>
          </cell>
          <cell r="F30">
            <v>8.57</v>
          </cell>
          <cell r="G30">
            <v>8.7538500000000017</v>
          </cell>
          <cell r="H30" t="str">
            <v>N/A</v>
          </cell>
        </row>
        <row r="31">
          <cell r="A31" t="str">
            <v>SHAFTWALL TRACK 60MM</v>
          </cell>
          <cell r="B31">
            <v>3.6</v>
          </cell>
          <cell r="D31" t="str">
            <v>lm</v>
          </cell>
          <cell r="E31">
            <v>1.8</v>
          </cell>
          <cell r="F31">
            <v>4.28</v>
          </cell>
          <cell r="G31">
            <v>4.2556500000000002</v>
          </cell>
          <cell r="H31" t="str">
            <v>N/A</v>
          </cell>
        </row>
        <row r="32">
          <cell r="A32" t="str">
            <v>SHAFTWALL TRACK 70MM</v>
          </cell>
          <cell r="D32" t="str">
            <v>lm</v>
          </cell>
          <cell r="E32">
            <v>2.54</v>
          </cell>
          <cell r="F32" t="str">
            <v>N/A</v>
          </cell>
          <cell r="G32">
            <v>2.9767500000000005</v>
          </cell>
          <cell r="H32" t="str">
            <v>N/A</v>
          </cell>
        </row>
        <row r="33">
          <cell r="A33" t="str">
            <v>SHAFTWALL TRACK 90MM</v>
          </cell>
          <cell r="D33" t="str">
            <v>lm</v>
          </cell>
          <cell r="E33">
            <v>3.08</v>
          </cell>
          <cell r="F33">
            <v>5.0999999999999996</v>
          </cell>
          <cell r="G33">
            <v>3.4839000000000007</v>
          </cell>
          <cell r="H33" t="str">
            <v>N/A</v>
          </cell>
        </row>
        <row r="34">
          <cell r="A34" t="str">
            <v>SHAFTWALL TRACK 146MM</v>
          </cell>
          <cell r="D34" t="str">
            <v>lm</v>
          </cell>
          <cell r="E34">
            <v>5.81</v>
          </cell>
          <cell r="F34">
            <v>6.69</v>
          </cell>
          <cell r="G34">
            <v>4.0131000000000006</v>
          </cell>
          <cell r="H34" t="str">
            <v>N/A</v>
          </cell>
        </row>
        <row r="35">
          <cell r="A35" t="str">
            <v>ABUTMENT CHANNEL 60MM</v>
          </cell>
          <cell r="D35" t="str">
            <v>lm</v>
          </cell>
          <cell r="E35">
            <v>1.8</v>
          </cell>
          <cell r="F35">
            <v>4.28</v>
          </cell>
          <cell r="G35">
            <v>4.2556500000000002</v>
          </cell>
          <cell r="H35" t="str">
            <v>N/A</v>
          </cell>
        </row>
        <row r="36">
          <cell r="A36" t="str">
            <v>ABUTMENT CHANNEL 70MM</v>
          </cell>
          <cell r="D36" t="str">
            <v>lm</v>
          </cell>
          <cell r="E36">
            <v>2.54</v>
          </cell>
          <cell r="F36" t="str">
            <v>N/A</v>
          </cell>
          <cell r="G36">
            <v>2.9767500000000005</v>
          </cell>
          <cell r="H36" t="str">
            <v>N/A</v>
          </cell>
        </row>
        <row r="37">
          <cell r="A37" t="str">
            <v>ABUTMENT CHANNEL 90MM</v>
          </cell>
          <cell r="D37" t="str">
            <v>lm</v>
          </cell>
          <cell r="E37">
            <v>3.08</v>
          </cell>
          <cell r="F37">
            <v>5.0999999999999996</v>
          </cell>
          <cell r="G37">
            <v>3.4839000000000007</v>
          </cell>
          <cell r="H37" t="str">
            <v>N/A</v>
          </cell>
        </row>
        <row r="38">
          <cell r="A38" t="str">
            <v>ABUTMENT CHANNEL 146MM</v>
          </cell>
          <cell r="D38" t="str">
            <v>lm</v>
          </cell>
          <cell r="E38">
            <v>5.81</v>
          </cell>
          <cell r="F38">
            <v>6.69</v>
          </cell>
          <cell r="G38">
            <v>4.0131000000000006</v>
          </cell>
          <cell r="H38" t="str">
            <v>N/A</v>
          </cell>
        </row>
        <row r="39">
          <cell r="A39" t="str">
            <v>CHANNEL STD 50MM</v>
          </cell>
          <cell r="B39">
            <v>3.6</v>
          </cell>
          <cell r="D39" t="str">
            <v>lm</v>
          </cell>
          <cell r="E39">
            <v>1.01</v>
          </cell>
          <cell r="F39">
            <v>1</v>
          </cell>
          <cell r="G39">
            <v>0.91507499999999997</v>
          </cell>
          <cell r="H39">
            <v>0.72</v>
          </cell>
        </row>
        <row r="40">
          <cell r="A40" t="str">
            <v>CHANNEL STD 60MM</v>
          </cell>
          <cell r="B40">
            <v>3.6</v>
          </cell>
          <cell r="D40" t="str">
            <v>lm</v>
          </cell>
          <cell r="E40">
            <v>1.1599999999999999</v>
          </cell>
          <cell r="F40">
            <v>1.19</v>
          </cell>
          <cell r="G40">
            <v>1.0584</v>
          </cell>
          <cell r="H40">
            <v>0.89</v>
          </cell>
        </row>
        <row r="41">
          <cell r="A41" t="str">
            <v>CHANNEL STD 70MM</v>
          </cell>
          <cell r="B41">
            <v>3.6</v>
          </cell>
          <cell r="D41" t="str">
            <v>lm</v>
          </cell>
          <cell r="E41">
            <v>1.19</v>
          </cell>
          <cell r="F41">
            <v>1.19</v>
          </cell>
          <cell r="G41">
            <v>1.0694250000000001</v>
          </cell>
          <cell r="H41">
            <v>0.86</v>
          </cell>
        </row>
        <row r="42">
          <cell r="A42" t="str">
            <v>CHANNEL STD 90MM</v>
          </cell>
          <cell r="B42">
            <v>3.6</v>
          </cell>
          <cell r="D42" t="str">
            <v>lm</v>
          </cell>
          <cell r="E42">
            <v>1.44</v>
          </cell>
          <cell r="F42">
            <v>1.55</v>
          </cell>
          <cell r="G42">
            <v>1.4001750000000002</v>
          </cell>
          <cell r="H42">
            <v>1.41</v>
          </cell>
        </row>
        <row r="43">
          <cell r="A43" t="str">
            <v>CHANNEL STD 146MM</v>
          </cell>
          <cell r="B43">
            <v>3.6</v>
          </cell>
          <cell r="D43" t="str">
            <v>lm</v>
          </cell>
          <cell r="E43">
            <v>1.84</v>
          </cell>
          <cell r="F43">
            <v>1.92</v>
          </cell>
          <cell r="G43">
            <v>1.7088750000000001</v>
          </cell>
          <cell r="H43">
            <v>1.56</v>
          </cell>
        </row>
        <row r="44">
          <cell r="A44" t="str">
            <v>CHANNEL DEEP 50MM</v>
          </cell>
          <cell r="B44">
            <v>3.6</v>
          </cell>
          <cell r="D44" t="str">
            <v>lm</v>
          </cell>
          <cell r="E44">
            <v>2.0299999999999998</v>
          </cell>
          <cell r="F44">
            <v>1.92</v>
          </cell>
          <cell r="G44">
            <v>1.7419500000000003</v>
          </cell>
          <cell r="H44">
            <v>1.56</v>
          </cell>
        </row>
        <row r="45">
          <cell r="A45" t="str">
            <v>CHANNEL DEEP 60MM</v>
          </cell>
          <cell r="B45">
            <v>3.6</v>
          </cell>
          <cell r="D45" t="str">
            <v>lm</v>
          </cell>
          <cell r="E45">
            <v>2.27</v>
          </cell>
          <cell r="F45" t="str">
            <v>N/A</v>
          </cell>
          <cell r="G45">
            <v>1.9073250000000002</v>
          </cell>
          <cell r="H45">
            <v>1.8</v>
          </cell>
        </row>
        <row r="46">
          <cell r="A46" t="str">
            <v>CHANNEL DEEP 70MM</v>
          </cell>
          <cell r="B46">
            <v>3.6</v>
          </cell>
          <cell r="D46" t="str">
            <v>lm</v>
          </cell>
          <cell r="E46">
            <v>2.41</v>
          </cell>
          <cell r="F46">
            <v>2.1</v>
          </cell>
          <cell r="G46">
            <v>3.0870000000000002</v>
          </cell>
          <cell r="H46">
            <v>1.75</v>
          </cell>
        </row>
        <row r="47">
          <cell r="A47" t="str">
            <v>CHANNEL DEEP 90MM</v>
          </cell>
          <cell r="B47">
            <v>3.6</v>
          </cell>
          <cell r="D47" t="str">
            <v>lm</v>
          </cell>
          <cell r="E47">
            <v>2.71</v>
          </cell>
          <cell r="F47" t="str">
            <v>N/A</v>
          </cell>
          <cell r="G47">
            <v>3.7484999999999999</v>
          </cell>
          <cell r="H47">
            <v>2.27</v>
          </cell>
        </row>
        <row r="48">
          <cell r="A48" t="str">
            <v>CHANNEL DEEP 146MM</v>
          </cell>
          <cell r="B48">
            <v>3.6</v>
          </cell>
          <cell r="D48" t="str">
            <v>lm</v>
          </cell>
          <cell r="E48">
            <v>3.02</v>
          </cell>
          <cell r="F48" t="str">
            <v>N/A</v>
          </cell>
          <cell r="G48">
            <v>4.1894999999999998</v>
          </cell>
          <cell r="H48">
            <v>1.86</v>
          </cell>
        </row>
        <row r="49">
          <cell r="A49" t="str">
            <v>CHANNEL EXTRA DEEP 50MM</v>
          </cell>
          <cell r="B49">
            <v>3.6</v>
          </cell>
          <cell r="D49" t="str">
            <v>lm</v>
          </cell>
          <cell r="E49">
            <v>3.34</v>
          </cell>
          <cell r="F49">
            <v>3.1</v>
          </cell>
          <cell r="G49">
            <v>2.8003500000000003</v>
          </cell>
          <cell r="H49">
            <v>1.71</v>
          </cell>
        </row>
        <row r="50">
          <cell r="A50" t="str">
            <v>CHANNEL EXTRA DEEP 60MM</v>
          </cell>
          <cell r="D50" t="str">
            <v>lm</v>
          </cell>
          <cell r="E50" t="str">
            <v>N/A</v>
          </cell>
          <cell r="F50">
            <v>3.22</v>
          </cell>
          <cell r="G50" t="str">
            <v>N/A</v>
          </cell>
          <cell r="H50" t="str">
            <v>N/A</v>
          </cell>
        </row>
        <row r="51">
          <cell r="A51" t="str">
            <v>CHANNEL EXTRA DEEP 70MM</v>
          </cell>
          <cell r="B51">
            <v>3.6</v>
          </cell>
          <cell r="D51" t="str">
            <v>lm</v>
          </cell>
          <cell r="E51">
            <v>3.95</v>
          </cell>
          <cell r="F51">
            <v>3.3</v>
          </cell>
          <cell r="G51">
            <v>2.9767500000000005</v>
          </cell>
          <cell r="H51">
            <v>2.1800000000000002</v>
          </cell>
        </row>
        <row r="52">
          <cell r="A52" t="str">
            <v>CHANNEL EXTRA DEEP 90MM</v>
          </cell>
          <cell r="B52">
            <v>3.6</v>
          </cell>
          <cell r="D52" t="str">
            <v>lm</v>
          </cell>
          <cell r="E52">
            <v>4.58</v>
          </cell>
          <cell r="F52">
            <v>3.88</v>
          </cell>
          <cell r="G52">
            <v>3.4839000000000007</v>
          </cell>
          <cell r="H52">
            <v>3.98</v>
          </cell>
        </row>
        <row r="53">
          <cell r="A53" t="str">
            <v>CHANNEL EXTRA DEEP 146MM</v>
          </cell>
          <cell r="B53">
            <v>3.6</v>
          </cell>
          <cell r="D53" t="str">
            <v>lm</v>
          </cell>
          <cell r="E53">
            <v>5.19</v>
          </cell>
          <cell r="F53">
            <v>4.45</v>
          </cell>
          <cell r="G53">
            <v>4.0131000000000006</v>
          </cell>
          <cell r="H53">
            <v>3.03</v>
          </cell>
        </row>
        <row r="54">
          <cell r="A54" t="str">
            <v>MF5 Ceiling Section</v>
          </cell>
          <cell r="B54">
            <v>3.6</v>
          </cell>
          <cell r="D54" t="str">
            <v>lm</v>
          </cell>
          <cell r="E54">
            <v>0.88</v>
          </cell>
          <cell r="F54">
            <v>0.99</v>
          </cell>
          <cell r="G54">
            <v>0.89302500000000018</v>
          </cell>
          <cell r="H54">
            <v>0.85</v>
          </cell>
        </row>
        <row r="55">
          <cell r="A55" t="str">
            <v>MF6 Perimeter Channel</v>
          </cell>
          <cell r="B55">
            <v>3.6</v>
          </cell>
          <cell r="D55" t="str">
            <v>lm</v>
          </cell>
          <cell r="E55">
            <v>0.69</v>
          </cell>
          <cell r="F55">
            <v>0.67</v>
          </cell>
          <cell r="G55">
            <v>0.60637500000000011</v>
          </cell>
          <cell r="H55">
            <v>0.59</v>
          </cell>
        </row>
        <row r="56">
          <cell r="A56" t="str">
            <v>MF7 Primary Support Channel</v>
          </cell>
          <cell r="B56">
            <v>3.6</v>
          </cell>
          <cell r="D56" t="str">
            <v>lm</v>
          </cell>
          <cell r="E56">
            <v>1</v>
          </cell>
          <cell r="F56">
            <v>1.08</v>
          </cell>
          <cell r="G56">
            <v>0.94815000000000005</v>
          </cell>
          <cell r="H56">
            <v>0.82</v>
          </cell>
        </row>
        <row r="57">
          <cell r="A57" t="str">
            <v>MF8 Strap Hanger</v>
          </cell>
          <cell r="B57">
            <v>0</v>
          </cell>
          <cell r="D57" t="str">
            <v>lm</v>
          </cell>
          <cell r="E57">
            <v>0.4</v>
          </cell>
          <cell r="F57">
            <v>0.35</v>
          </cell>
          <cell r="G57">
            <v>0.33075000000000004</v>
          </cell>
          <cell r="H57">
            <v>0.38</v>
          </cell>
        </row>
        <row r="58">
          <cell r="A58" t="str">
            <v>MF9 Connecting Clip</v>
          </cell>
          <cell r="B58">
            <v>0</v>
          </cell>
          <cell r="D58" t="str">
            <v>ea</v>
          </cell>
          <cell r="E58">
            <v>0.28000000000000003</v>
          </cell>
          <cell r="F58">
            <v>0.22</v>
          </cell>
          <cell r="G58">
            <v>0.19845000000000002</v>
          </cell>
          <cell r="H58">
            <v>7.0000000000000007E-2</v>
          </cell>
        </row>
        <row r="59">
          <cell r="A59" t="str">
            <v>MF11 Nut and Bolt</v>
          </cell>
          <cell r="B59">
            <v>0</v>
          </cell>
          <cell r="D59" t="str">
            <v>ea</v>
          </cell>
          <cell r="E59">
            <v>7.7175000000000007E-2</v>
          </cell>
          <cell r="F59">
            <v>0.03</v>
          </cell>
          <cell r="G59">
            <v>2.2050000000000004E-2</v>
          </cell>
          <cell r="H59">
            <v>0.04</v>
          </cell>
        </row>
        <row r="60">
          <cell r="A60" t="str">
            <v>MF12 Soffit Cleat</v>
          </cell>
          <cell r="B60">
            <v>0</v>
          </cell>
          <cell r="D60" t="str">
            <v>ea</v>
          </cell>
          <cell r="E60">
            <v>0.14332500000000001</v>
          </cell>
          <cell r="F60">
            <v>0.12</v>
          </cell>
          <cell r="G60">
            <v>0.11025000000000001</v>
          </cell>
          <cell r="H60">
            <v>0.11</v>
          </cell>
        </row>
        <row r="61">
          <cell r="A61" t="str">
            <v>WALL LINER CHANNEL</v>
          </cell>
          <cell r="B61">
            <v>2.4</v>
          </cell>
          <cell r="D61" t="str">
            <v>lm</v>
          </cell>
          <cell r="E61">
            <v>1.07</v>
          </cell>
          <cell r="F61">
            <v>1.33</v>
          </cell>
          <cell r="G61">
            <v>1.1796750000000003</v>
          </cell>
          <cell r="H61">
            <v>0.77</v>
          </cell>
        </row>
        <row r="62">
          <cell r="A62" t="str">
            <v>WALL LINER TRACK</v>
          </cell>
          <cell r="B62">
            <v>3.6</v>
          </cell>
          <cell r="D62" t="str">
            <v>lm</v>
          </cell>
          <cell r="E62">
            <v>0.79</v>
          </cell>
          <cell r="F62">
            <v>0.88</v>
          </cell>
          <cell r="G62">
            <v>0.72765000000000013</v>
          </cell>
          <cell r="H62">
            <v>0.68</v>
          </cell>
        </row>
        <row r="63">
          <cell r="A63" t="str">
            <v>MF10 Channel</v>
          </cell>
          <cell r="B63">
            <v>2.8</v>
          </cell>
          <cell r="D63" t="str">
            <v>lm</v>
          </cell>
          <cell r="E63">
            <v>1.98</v>
          </cell>
          <cell r="F63">
            <v>1.62</v>
          </cell>
          <cell r="G63">
            <v>1.4222250000000001</v>
          </cell>
          <cell r="H63">
            <v>0.77</v>
          </cell>
        </row>
        <row r="64">
          <cell r="A64" t="str">
            <v>WALL LINER BRACKET STD</v>
          </cell>
          <cell r="B64">
            <v>0</v>
          </cell>
          <cell r="D64" t="str">
            <v>ea</v>
          </cell>
          <cell r="E64">
            <v>0.5</v>
          </cell>
          <cell r="F64">
            <v>0.67</v>
          </cell>
          <cell r="G64">
            <v>0.20947500000000002</v>
          </cell>
          <cell r="H64">
            <v>0.2</v>
          </cell>
        </row>
        <row r="65">
          <cell r="A65" t="str">
            <v>WALL LINER BRACKET LARGE</v>
          </cell>
          <cell r="B65">
            <v>0</v>
          </cell>
          <cell r="D65" t="str">
            <v>ea</v>
          </cell>
          <cell r="E65">
            <v>0.99</v>
          </cell>
          <cell r="F65" t="str">
            <v>N/A</v>
          </cell>
          <cell r="G65">
            <v>0.66150000000000009</v>
          </cell>
          <cell r="H65">
            <v>0.27</v>
          </cell>
        </row>
        <row r="66">
          <cell r="A66" t="str">
            <v>WALL LINER CONNECTOR</v>
          </cell>
          <cell r="B66">
            <v>0</v>
          </cell>
          <cell r="D66" t="str">
            <v>ea</v>
          </cell>
          <cell r="E66">
            <v>0.2</v>
          </cell>
          <cell r="F66">
            <v>0.42</v>
          </cell>
          <cell r="G66">
            <v>0.35280000000000006</v>
          </cell>
          <cell r="H66">
            <v>0.18</v>
          </cell>
        </row>
        <row r="67">
          <cell r="A67" t="str">
            <v>ENCASEMENT CLIP</v>
          </cell>
          <cell r="B67">
            <v>0</v>
          </cell>
          <cell r="D67" t="str">
            <v>ea</v>
          </cell>
          <cell r="E67">
            <v>1.39</v>
          </cell>
          <cell r="F67">
            <v>1.07</v>
          </cell>
          <cell r="G67">
            <v>1.1355750000000002</v>
          </cell>
          <cell r="H67">
            <v>0.59</v>
          </cell>
        </row>
        <row r="68">
          <cell r="A68" t="str">
            <v>I Stud 146 TI 90</v>
          </cell>
          <cell r="B68">
            <v>5</v>
          </cell>
          <cell r="D68" t="str">
            <v>lm</v>
          </cell>
          <cell r="E68">
            <v>6.33</v>
          </cell>
          <cell r="F68" t="str">
            <v>N/A</v>
          </cell>
          <cell r="G68" t="str">
            <v>N/A</v>
          </cell>
          <cell r="H68" t="str">
            <v>N/A</v>
          </cell>
        </row>
        <row r="69">
          <cell r="A69" t="str">
            <v>G102 Retaining Channel</v>
          </cell>
          <cell r="B69">
            <v>2.4</v>
          </cell>
          <cell r="D69" t="str">
            <v>lm</v>
          </cell>
          <cell r="E69">
            <v>1.01</v>
          </cell>
          <cell r="F69" t="str">
            <v>N/A</v>
          </cell>
          <cell r="G69" t="str">
            <v>N/A</v>
          </cell>
          <cell r="H69" t="str">
            <v>N/A</v>
          </cell>
        </row>
        <row r="70">
          <cell r="A70" t="str">
            <v>G110 Retaining Channel</v>
          </cell>
          <cell r="B70">
            <v>2.4</v>
          </cell>
          <cell r="D70" t="str">
            <v>lm</v>
          </cell>
          <cell r="E70">
            <v>1.99</v>
          </cell>
          <cell r="F70" t="str">
            <v>N/A</v>
          </cell>
          <cell r="G70" t="str">
            <v>N/A</v>
          </cell>
          <cell r="H70" t="str">
            <v>N/A</v>
          </cell>
        </row>
        <row r="71">
          <cell r="A71" t="str">
            <v>G105 Retaining Channel</v>
          </cell>
          <cell r="B71">
            <v>2.4</v>
          </cell>
          <cell r="D71" t="str">
            <v>lm</v>
          </cell>
          <cell r="E71">
            <v>1.67</v>
          </cell>
          <cell r="F71" t="str">
            <v>N/A</v>
          </cell>
          <cell r="G71" t="str">
            <v>N/A</v>
          </cell>
          <cell r="H71" t="str">
            <v>N/A</v>
          </cell>
        </row>
        <row r="72">
          <cell r="A72" t="str">
            <v>G108 Retaining Clips</v>
          </cell>
          <cell r="B72">
            <v>0</v>
          </cell>
          <cell r="D72" t="str">
            <v>ea</v>
          </cell>
          <cell r="E72">
            <v>0.98</v>
          </cell>
          <cell r="F72" t="str">
            <v>N/A</v>
          </cell>
          <cell r="G72" t="str">
            <v>N/A</v>
          </cell>
          <cell r="H72" t="str">
            <v>N/A</v>
          </cell>
        </row>
        <row r="73">
          <cell r="A73" t="str">
            <v>G109 Retaining Clips</v>
          </cell>
          <cell r="B73">
            <v>0</v>
          </cell>
          <cell r="D73" t="str">
            <v>ea</v>
          </cell>
          <cell r="E73">
            <v>1.67</v>
          </cell>
          <cell r="F73" t="str">
            <v>N/A</v>
          </cell>
          <cell r="G73" t="str">
            <v>N/A</v>
          </cell>
          <cell r="H73" t="str">
            <v>N/A</v>
          </cell>
        </row>
        <row r="74">
          <cell r="A74" t="str">
            <v>FIXING CHANNEL 99MM</v>
          </cell>
          <cell r="B74">
            <v>2.4</v>
          </cell>
          <cell r="D74" t="str">
            <v>lm</v>
          </cell>
          <cell r="E74">
            <v>2.2599999999999998</v>
          </cell>
          <cell r="F74">
            <v>2.21</v>
          </cell>
          <cell r="G74">
            <v>1.9734750000000003</v>
          </cell>
          <cell r="H74">
            <v>1.8191250000000001</v>
          </cell>
        </row>
        <row r="75">
          <cell r="A75" t="str">
            <v>72 EDCL Curvelyner 80</v>
          </cell>
          <cell r="B75">
            <v>2.0249999999999999</v>
          </cell>
          <cell r="D75" t="str">
            <v>lm</v>
          </cell>
          <cell r="E75">
            <v>5.33</v>
          </cell>
          <cell r="F75" t="str">
            <v>N/A</v>
          </cell>
          <cell r="G75" t="str">
            <v>N/A</v>
          </cell>
          <cell r="H75" t="str">
            <v>N/A</v>
          </cell>
        </row>
        <row r="76">
          <cell r="A76" t="str">
            <v>25X25MM ANGLE HD</v>
          </cell>
          <cell r="B76">
            <v>3.2</v>
          </cell>
          <cell r="D76" t="str">
            <v>lm</v>
          </cell>
          <cell r="E76">
            <v>0.85</v>
          </cell>
          <cell r="F76" t="str">
            <v>N/A</v>
          </cell>
          <cell r="G76" t="str">
            <v>N/A</v>
          </cell>
          <cell r="H76">
            <v>0.67</v>
          </cell>
        </row>
        <row r="77">
          <cell r="A77" t="str">
            <v>19X32MM ANGLE</v>
          </cell>
          <cell r="B77">
            <v>3.2</v>
          </cell>
          <cell r="D77" t="str">
            <v>lm</v>
          </cell>
          <cell r="E77">
            <v>1.1200000000000001</v>
          </cell>
          <cell r="F77" t="str">
            <v>N/A</v>
          </cell>
          <cell r="G77">
            <v>0.76072499999999998</v>
          </cell>
          <cell r="H77" t="str">
            <v>N/A</v>
          </cell>
        </row>
        <row r="78">
          <cell r="A78" t="str">
            <v>25X50MM ANGLE</v>
          </cell>
          <cell r="B78">
            <v>3.66</v>
          </cell>
          <cell r="D78" t="str">
            <v>lm</v>
          </cell>
          <cell r="E78">
            <v>1.57</v>
          </cell>
          <cell r="F78">
            <v>1.4</v>
          </cell>
          <cell r="G78">
            <v>1.2348000000000001</v>
          </cell>
          <cell r="H78">
            <v>0.92</v>
          </cell>
        </row>
        <row r="79">
          <cell r="A79" t="str">
            <v>FLAT FIXING STRAP 70MM</v>
          </cell>
          <cell r="B79">
            <v>2.4</v>
          </cell>
          <cell r="D79" t="str">
            <v>lm</v>
          </cell>
          <cell r="E79">
            <v>1.18</v>
          </cell>
          <cell r="F79">
            <v>1.28</v>
          </cell>
          <cell r="G79">
            <v>1.1576250000000001</v>
          </cell>
          <cell r="H79">
            <v>1.51</v>
          </cell>
        </row>
        <row r="80">
          <cell r="A80" t="str">
            <v>FIXING T</v>
          </cell>
          <cell r="B80">
            <v>2.4</v>
          </cell>
          <cell r="D80" t="str">
            <v>lm</v>
          </cell>
          <cell r="E80">
            <v>1.67</v>
          </cell>
          <cell r="F80">
            <v>1.27</v>
          </cell>
          <cell r="G80">
            <v>1.1576250000000001</v>
          </cell>
          <cell r="H80" t="str">
            <v>N/A</v>
          </cell>
        </row>
        <row r="81">
          <cell r="A81" t="str">
            <v>RESILIENT BAR</v>
          </cell>
          <cell r="B81">
            <v>3</v>
          </cell>
          <cell r="D81" t="str">
            <v>lm</v>
          </cell>
          <cell r="E81">
            <v>1.27</v>
          </cell>
          <cell r="F81">
            <v>1.36</v>
          </cell>
          <cell r="G81">
            <v>1.1466000000000001</v>
          </cell>
          <cell r="H81">
            <v>0.84</v>
          </cell>
        </row>
        <row r="82">
          <cell r="A82" t="str">
            <v>RB2 SureFix Bar</v>
          </cell>
          <cell r="B82">
            <v>3</v>
          </cell>
          <cell r="D82" t="str">
            <v>lm</v>
          </cell>
          <cell r="E82">
            <v>2.04</v>
          </cell>
          <cell r="F82" t="str">
            <v>N/A</v>
          </cell>
          <cell r="G82" t="str">
            <v>N/A</v>
          </cell>
          <cell r="H82" t="str">
            <v>N/A</v>
          </cell>
        </row>
        <row r="83">
          <cell r="A83" t="str">
            <v>GAH1 Acoustic Hanger 35mm</v>
          </cell>
          <cell r="B83">
            <v>0</v>
          </cell>
          <cell r="D83" t="str">
            <v>ea</v>
          </cell>
          <cell r="E83">
            <v>3.38</v>
          </cell>
          <cell r="F83" t="str">
            <v>N/A</v>
          </cell>
          <cell r="G83" t="str">
            <v>N/A</v>
          </cell>
          <cell r="H83">
            <v>2.92</v>
          </cell>
        </row>
        <row r="84">
          <cell r="A84" t="str">
            <v>GAH2 Acoustic Hanger 70mm</v>
          </cell>
          <cell r="B84">
            <v>0</v>
          </cell>
          <cell r="D84" t="str">
            <v>ea</v>
          </cell>
          <cell r="E84">
            <v>3.66</v>
          </cell>
          <cell r="F84" t="str">
            <v>N/A</v>
          </cell>
          <cell r="G84">
            <v>5.4573750000000008</v>
          </cell>
          <cell r="H84">
            <v>3.32</v>
          </cell>
        </row>
        <row r="85">
          <cell r="A85" t="str">
            <v>STAGGERED STUD CLIP 60/70</v>
          </cell>
          <cell r="B85">
            <v>0</v>
          </cell>
          <cell r="D85" t="str">
            <v>ea</v>
          </cell>
          <cell r="E85">
            <v>0.26</v>
          </cell>
          <cell r="F85">
            <v>0.28999999999999998</v>
          </cell>
          <cell r="G85">
            <v>0.25721325</v>
          </cell>
          <cell r="H85">
            <v>0.2</v>
          </cell>
        </row>
        <row r="86">
          <cell r="A86" t="str">
            <v>STAGGERED STUD CLIP 90/146</v>
          </cell>
          <cell r="B86">
            <v>0</v>
          </cell>
          <cell r="D86" t="str">
            <v>ea</v>
          </cell>
          <cell r="E86">
            <v>0.42</v>
          </cell>
          <cell r="F86">
            <v>0.45</v>
          </cell>
          <cell r="G86">
            <v>0.39844350000000006</v>
          </cell>
          <cell r="H86">
            <v>0.21</v>
          </cell>
        </row>
        <row r="87">
          <cell r="A87" t="str">
            <v>BLANK</v>
          </cell>
        </row>
        <row r="89">
          <cell r="A89" t="str">
            <v>PLASTERBOARDS</v>
          </cell>
        </row>
        <row r="90">
          <cell r="A90" t="str">
            <v>Wallboard  900x1800 9.5mm</v>
          </cell>
          <cell r="B90" t="str">
            <v>900x1800</v>
          </cell>
          <cell r="C90" t="str">
            <v>9.5mm</v>
          </cell>
          <cell r="D90" t="str">
            <v>m2</v>
          </cell>
          <cell r="E90">
            <v>1.92</v>
          </cell>
          <cell r="F90">
            <v>1.98</v>
          </cell>
          <cell r="G90" t="str">
            <v>N/A</v>
          </cell>
          <cell r="H90" t="str">
            <v>N/A</v>
          </cell>
        </row>
        <row r="91">
          <cell r="A91" t="str">
            <v>Wallboard  1200x2400 9.5mm</v>
          </cell>
          <cell r="B91" t="str">
            <v>1200x2400</v>
          </cell>
          <cell r="C91" t="str">
            <v>9.5mm</v>
          </cell>
          <cell r="D91" t="str">
            <v>m2</v>
          </cell>
          <cell r="E91">
            <v>1.86</v>
          </cell>
          <cell r="F91">
            <v>1.67</v>
          </cell>
          <cell r="G91">
            <v>1.4043750000000002</v>
          </cell>
          <cell r="H91" t="str">
            <v>N/A</v>
          </cell>
        </row>
        <row r="92">
          <cell r="A92" t="str">
            <v>Wallboard  900x1800 12.5mm</v>
          </cell>
          <cell r="B92" t="str">
            <v>900x1800</v>
          </cell>
          <cell r="C92" t="str">
            <v>12.5mm</v>
          </cell>
          <cell r="D92" t="str">
            <v>m2</v>
          </cell>
          <cell r="E92">
            <v>2.09</v>
          </cell>
          <cell r="F92">
            <v>1.98</v>
          </cell>
          <cell r="G92">
            <v>1.8537750000000002</v>
          </cell>
          <cell r="H92" t="str">
            <v>N/A</v>
          </cell>
        </row>
        <row r="93">
          <cell r="A93" t="str">
            <v>Wallboard  1200x2400 12.5mm</v>
          </cell>
          <cell r="B93" t="str">
            <v>1200x2400</v>
          </cell>
          <cell r="C93" t="str">
            <v>12.5mm</v>
          </cell>
          <cell r="D93" t="str">
            <v>m2</v>
          </cell>
          <cell r="E93">
            <v>1.78</v>
          </cell>
          <cell r="F93">
            <v>1.68</v>
          </cell>
          <cell r="G93">
            <v>1.4043750000000002</v>
          </cell>
          <cell r="H93" t="str">
            <v>N/A</v>
          </cell>
        </row>
        <row r="94">
          <cell r="A94" t="str">
            <v>Wallboard  900x1800 15mm</v>
          </cell>
          <cell r="B94" t="str">
            <v>900x1800</v>
          </cell>
          <cell r="C94" t="str">
            <v>15mm</v>
          </cell>
          <cell r="D94" t="str">
            <v>m2</v>
          </cell>
          <cell r="E94">
            <v>2.5099999999999998</v>
          </cell>
          <cell r="F94">
            <v>2.25</v>
          </cell>
          <cell r="G94">
            <v>2.213295</v>
          </cell>
          <cell r="H94" t="str">
            <v>N/A</v>
          </cell>
        </row>
        <row r="95">
          <cell r="A95" t="str">
            <v>Wallboard  1200x2400 15mm</v>
          </cell>
          <cell r="B95" t="str">
            <v>1200x2400</v>
          </cell>
          <cell r="C95" t="str">
            <v>15mm</v>
          </cell>
          <cell r="D95" t="str">
            <v>m2</v>
          </cell>
          <cell r="E95">
            <v>2.27</v>
          </cell>
          <cell r="F95">
            <v>1.92</v>
          </cell>
          <cell r="G95">
            <v>1.7863650000000004</v>
          </cell>
          <cell r="H95" t="str">
            <v>N/A</v>
          </cell>
        </row>
        <row r="96">
          <cell r="A96" t="str">
            <v>PLANK 19MM</v>
          </cell>
          <cell r="B96" t="str">
            <v>600x2400</v>
          </cell>
          <cell r="C96" t="str">
            <v>19mm</v>
          </cell>
          <cell r="D96" t="str">
            <v>m2</v>
          </cell>
          <cell r="E96">
            <v>3.75</v>
          </cell>
          <cell r="F96">
            <v>3.63</v>
          </cell>
          <cell r="G96">
            <v>3.1233300000000002</v>
          </cell>
          <cell r="H96" t="str">
            <v>N/A</v>
          </cell>
        </row>
        <row r="97">
          <cell r="A97" t="str">
            <v>PERFORMANCE VAPOUR 1800X900MM 12.5MM</v>
          </cell>
          <cell r="B97" t="str">
            <v>900x1800</v>
          </cell>
          <cell r="C97" t="str">
            <v>12.5mm</v>
          </cell>
          <cell r="D97" t="str">
            <v>m2</v>
          </cell>
          <cell r="E97">
            <v>2.98</v>
          </cell>
          <cell r="F97">
            <v>3.09</v>
          </cell>
          <cell r="G97">
            <v>2.6402250000000005</v>
          </cell>
          <cell r="H97" t="str">
            <v>N/A</v>
          </cell>
        </row>
        <row r="98">
          <cell r="A98" t="str">
            <v>PERFORMANCE VAPOUR 12.5MM</v>
          </cell>
          <cell r="B98" t="str">
            <v>1200x2400</v>
          </cell>
          <cell r="C98" t="str">
            <v>12.5mm</v>
          </cell>
          <cell r="D98" t="str">
            <v>m2</v>
          </cell>
          <cell r="E98">
            <v>2.87</v>
          </cell>
          <cell r="F98">
            <v>2.65</v>
          </cell>
          <cell r="G98">
            <v>2.1908250000000002</v>
          </cell>
          <cell r="H98" t="str">
            <v>N/A</v>
          </cell>
        </row>
        <row r="99">
          <cell r="A99" t="str">
            <v>PERFORMANCE VAPOUR 15MM</v>
          </cell>
          <cell r="B99" t="str">
            <v>1200x2400</v>
          </cell>
          <cell r="C99" t="str">
            <v>15mm</v>
          </cell>
          <cell r="D99" t="str">
            <v>m2</v>
          </cell>
          <cell r="E99">
            <v>3.43</v>
          </cell>
          <cell r="F99">
            <v>3.23</v>
          </cell>
          <cell r="G99">
            <v>2.58405</v>
          </cell>
          <cell r="H99" t="str">
            <v>N/A</v>
          </cell>
        </row>
        <row r="100">
          <cell r="A100" t="str">
            <v>PERFORMANCE MOISTURE 12.5MM</v>
          </cell>
          <cell r="B100" t="str">
            <v>1200x2400</v>
          </cell>
          <cell r="C100" t="str">
            <v>12.5mm</v>
          </cell>
          <cell r="D100" t="str">
            <v>m2</v>
          </cell>
          <cell r="E100">
            <v>2.99</v>
          </cell>
          <cell r="F100">
            <v>2.915</v>
          </cell>
          <cell r="G100">
            <v>2.4717000000000007</v>
          </cell>
          <cell r="H100" t="str">
            <v>N/A</v>
          </cell>
        </row>
        <row r="101">
          <cell r="A101" t="str">
            <v>PERFORMANCE MOISTURE 15MM</v>
          </cell>
          <cell r="B101" t="str">
            <v>1200x2400</v>
          </cell>
          <cell r="C101" t="str">
            <v>15mm</v>
          </cell>
          <cell r="D101" t="str">
            <v>m2</v>
          </cell>
          <cell r="E101">
            <v>3.62</v>
          </cell>
          <cell r="F101">
            <v>3.7</v>
          </cell>
          <cell r="G101">
            <v>2.9211000000000005</v>
          </cell>
          <cell r="H101" t="str">
            <v>N/A</v>
          </cell>
        </row>
        <row r="102">
          <cell r="A102" t="str">
            <v>PERFORMANCE FIRE 1800X900MM 12.5MM</v>
          </cell>
          <cell r="B102" t="str">
            <v>900x1800</v>
          </cell>
          <cell r="C102" t="str">
            <v>12.5mm</v>
          </cell>
          <cell r="D102" t="str">
            <v>m2</v>
          </cell>
          <cell r="E102">
            <v>2.75</v>
          </cell>
          <cell r="F102">
            <v>2.71</v>
          </cell>
          <cell r="G102">
            <v>2.4829350000000003</v>
          </cell>
          <cell r="H102" t="str">
            <v>N/A</v>
          </cell>
        </row>
        <row r="103">
          <cell r="A103" t="str">
            <v>PERFORMANCE FIRE 12.5MM</v>
          </cell>
          <cell r="B103" t="str">
            <v>1200x2400</v>
          </cell>
          <cell r="C103" t="str">
            <v>12.5mm</v>
          </cell>
          <cell r="D103" t="str">
            <v>m2</v>
          </cell>
          <cell r="E103">
            <v>2.34</v>
          </cell>
          <cell r="F103">
            <v>2.39</v>
          </cell>
          <cell r="G103">
            <v>2.0784750000000005</v>
          </cell>
          <cell r="H103" t="str">
            <v>N/A</v>
          </cell>
        </row>
        <row r="104">
          <cell r="A104" t="str">
            <v>PERFORMANCE FIRE 1800X900MM 15MM</v>
          </cell>
          <cell r="B104" t="str">
            <v>900x1800</v>
          </cell>
          <cell r="C104" t="str">
            <v>15mm</v>
          </cell>
          <cell r="D104" t="str">
            <v>m2</v>
          </cell>
          <cell r="E104">
            <v>3.28</v>
          </cell>
          <cell r="F104" t="str">
            <v>N/A</v>
          </cell>
          <cell r="G104">
            <v>2.8649249999999999</v>
          </cell>
          <cell r="H104" t="str">
            <v>N/A</v>
          </cell>
        </row>
        <row r="105">
          <cell r="A105" t="str">
            <v>PERFORMANCE FIRE 15MM</v>
          </cell>
          <cell r="B105" t="str">
            <v>1200x2400</v>
          </cell>
          <cell r="C105" t="str">
            <v>15mm</v>
          </cell>
          <cell r="D105" t="str">
            <v>m2</v>
          </cell>
          <cell r="E105">
            <v>2.82</v>
          </cell>
          <cell r="F105">
            <v>2.94</v>
          </cell>
          <cell r="G105">
            <v>2.5728150000000003</v>
          </cell>
          <cell r="H105" t="str">
            <v>N/A</v>
          </cell>
        </row>
        <row r="106">
          <cell r="A106" t="str">
            <v>PERFORMANCE FIRE VAPOUR 12.5MM</v>
          </cell>
          <cell r="B106" t="str">
            <v>1200x2400</v>
          </cell>
          <cell r="C106" t="str">
            <v>12.5mm</v>
          </cell>
          <cell r="D106" t="str">
            <v>m2</v>
          </cell>
          <cell r="E106">
            <v>3.65</v>
          </cell>
          <cell r="F106" t="str">
            <v>SP</v>
          </cell>
          <cell r="G106">
            <v>2.819985</v>
          </cell>
          <cell r="H106" t="str">
            <v>N/A</v>
          </cell>
        </row>
        <row r="107">
          <cell r="A107" t="str">
            <v>PERFORMANCE FIRE MOISTURE 12.5MM</v>
          </cell>
          <cell r="B107" t="str">
            <v>1200x3000</v>
          </cell>
          <cell r="C107" t="str">
            <v>12.5mm</v>
          </cell>
          <cell r="D107" t="str">
            <v>m2</v>
          </cell>
          <cell r="E107">
            <v>3.03</v>
          </cell>
          <cell r="F107">
            <v>3.59</v>
          </cell>
          <cell r="G107">
            <v>2.6514600000000002</v>
          </cell>
          <cell r="H107" t="str">
            <v>N/A</v>
          </cell>
        </row>
        <row r="108">
          <cell r="A108" t="str">
            <v>PERFORMANCE FIRE MOISTURE 15MM</v>
          </cell>
          <cell r="B108" t="str">
            <v>1200x3000</v>
          </cell>
          <cell r="C108" t="str">
            <v>15mm</v>
          </cell>
          <cell r="D108" t="str">
            <v>m2</v>
          </cell>
          <cell r="E108">
            <v>3.72</v>
          </cell>
          <cell r="F108">
            <v>4.3499999999999996</v>
          </cell>
          <cell r="G108">
            <v>3.2244450000000007</v>
          </cell>
          <cell r="H108" t="str">
            <v>N/A</v>
          </cell>
        </row>
        <row r="109">
          <cell r="A109" t="str">
            <v>COREBOARD 600MM WIDE</v>
          </cell>
          <cell r="B109" t="str">
            <v>598x3000</v>
          </cell>
          <cell r="C109" t="str">
            <v>19mm</v>
          </cell>
          <cell r="D109" t="str">
            <v>m2</v>
          </cell>
          <cell r="E109">
            <v>6.21</v>
          </cell>
          <cell r="F109">
            <v>6.01</v>
          </cell>
          <cell r="G109">
            <v>5.8422000000000009</v>
          </cell>
          <cell r="H109" t="str">
            <v>N/A</v>
          </cell>
        </row>
        <row r="110">
          <cell r="A110" t="str">
            <v>PERFORMANCE SOUND 12.5MM</v>
          </cell>
          <cell r="B110" t="str">
            <v>1200x2400</v>
          </cell>
          <cell r="C110" t="str">
            <v>12.5mm</v>
          </cell>
          <cell r="D110" t="str">
            <v>m2</v>
          </cell>
          <cell r="E110">
            <v>2.68</v>
          </cell>
          <cell r="F110">
            <v>2.65</v>
          </cell>
          <cell r="G110">
            <v>2.2357650000000002</v>
          </cell>
          <cell r="H110" t="str">
            <v>N/A</v>
          </cell>
        </row>
        <row r="111">
          <cell r="A111" t="str">
            <v>PERFORMANCE SOUND 15MM</v>
          </cell>
          <cell r="B111" t="str">
            <v>1200x2400</v>
          </cell>
          <cell r="C111" t="str">
            <v>15mm</v>
          </cell>
          <cell r="D111" t="str">
            <v>m2</v>
          </cell>
          <cell r="E111">
            <v>3.32</v>
          </cell>
          <cell r="F111">
            <v>3.2</v>
          </cell>
          <cell r="G111">
            <v>2.58405</v>
          </cell>
          <cell r="H111" t="str">
            <v>N/A</v>
          </cell>
        </row>
        <row r="112">
          <cell r="A112" t="str">
            <v>PERFORMANCE SOUND MOISTURE 12.5MM</v>
          </cell>
          <cell r="B112" t="str">
            <v>1200x2400</v>
          </cell>
          <cell r="C112" t="str">
            <v>12.5mm</v>
          </cell>
          <cell r="D112" t="str">
            <v>m2</v>
          </cell>
          <cell r="E112">
            <v>3.7</v>
          </cell>
          <cell r="F112" t="str">
            <v>N/A</v>
          </cell>
          <cell r="G112" t="str">
            <v>N/A</v>
          </cell>
          <cell r="H112" t="str">
            <v>N/A</v>
          </cell>
        </row>
        <row r="113">
          <cell r="A113" t="str">
            <v>PERFORMANCE SOUND MOISTURE 15MM</v>
          </cell>
          <cell r="B113" t="str">
            <v>1200x2400</v>
          </cell>
          <cell r="C113" t="str">
            <v>15mm</v>
          </cell>
          <cell r="D113" t="str">
            <v>m2</v>
          </cell>
          <cell r="E113">
            <v>4.45</v>
          </cell>
          <cell r="F113" t="str">
            <v>N/A</v>
          </cell>
          <cell r="G113" t="str">
            <v>N/A</v>
          </cell>
          <cell r="H113" t="str">
            <v>N/A</v>
          </cell>
        </row>
        <row r="114">
          <cell r="A114" t="str">
            <v>PERFORMANCE IMPACT 15MM</v>
          </cell>
          <cell r="B114" t="str">
            <v>1200x2400</v>
          </cell>
          <cell r="C114" t="str">
            <v>15mm</v>
          </cell>
          <cell r="D114" t="str">
            <v>m2</v>
          </cell>
          <cell r="E114">
            <v>3.59</v>
          </cell>
          <cell r="F114">
            <v>3.81</v>
          </cell>
          <cell r="G114">
            <v>3.2581500000000005</v>
          </cell>
          <cell r="H114" t="str">
            <v>N/A</v>
          </cell>
        </row>
        <row r="115">
          <cell r="A115" t="str">
            <v>PERFORMANCE IMPACT MR 15MM</v>
          </cell>
          <cell r="B115" t="str">
            <v>1200x2400</v>
          </cell>
          <cell r="C115" t="str">
            <v>15mm</v>
          </cell>
          <cell r="D115" t="str">
            <v>m2</v>
          </cell>
          <cell r="E115">
            <v>4.92</v>
          </cell>
          <cell r="F115" t="str">
            <v>N/A</v>
          </cell>
          <cell r="G115" t="str">
            <v>N/A</v>
          </cell>
          <cell r="H115" t="str">
            <v>N/A</v>
          </cell>
        </row>
        <row r="116">
          <cell r="A116" t="str">
            <v>Triline 900x2400 52mm</v>
          </cell>
          <cell r="B116" t="str">
            <v>1200x2400</v>
          </cell>
          <cell r="C116" t="str">
            <v>52mm</v>
          </cell>
          <cell r="D116" t="str">
            <v>m2</v>
          </cell>
          <cell r="E116" t="str">
            <v>Disc</v>
          </cell>
          <cell r="F116" t="str">
            <v>N/A</v>
          </cell>
          <cell r="G116" t="str">
            <v>N/A</v>
          </cell>
          <cell r="H116" t="str">
            <v>N/A</v>
          </cell>
        </row>
        <row r="117">
          <cell r="A117" t="str">
            <v>Thermaline BASIC  1200x2400 22mm</v>
          </cell>
          <cell r="B117" t="str">
            <v>1200x2400</v>
          </cell>
          <cell r="C117" t="str">
            <v>22mm</v>
          </cell>
          <cell r="D117" t="str">
            <v>m2</v>
          </cell>
          <cell r="E117">
            <v>5.43</v>
          </cell>
          <cell r="F117" t="str">
            <v>N/A</v>
          </cell>
          <cell r="G117" t="str">
            <v>N/A</v>
          </cell>
          <cell r="H117" t="str">
            <v>N/A</v>
          </cell>
        </row>
        <row r="118">
          <cell r="A118" t="str">
            <v>Thermaline BASIC  1200x2400 30mm</v>
          </cell>
          <cell r="B118" t="str">
            <v>1200x2400</v>
          </cell>
          <cell r="C118" t="str">
            <v>30mm</v>
          </cell>
          <cell r="D118" t="str">
            <v>m2</v>
          </cell>
          <cell r="E118">
            <v>6.04</v>
          </cell>
          <cell r="F118" t="str">
            <v>N/A</v>
          </cell>
          <cell r="G118" t="str">
            <v>N/A</v>
          </cell>
          <cell r="H118" t="str">
            <v>N/A</v>
          </cell>
        </row>
        <row r="119">
          <cell r="A119" t="str">
            <v>Thermaline BASIC  1200x2400 40mm</v>
          </cell>
          <cell r="B119" t="str">
            <v>1200x2400</v>
          </cell>
          <cell r="C119" t="str">
            <v>40mm</v>
          </cell>
          <cell r="D119" t="str">
            <v>m2</v>
          </cell>
          <cell r="E119">
            <v>6.84</v>
          </cell>
          <cell r="F119" t="str">
            <v>N/A</v>
          </cell>
          <cell r="G119" t="str">
            <v>N/A</v>
          </cell>
          <cell r="H119" t="str">
            <v>N/A</v>
          </cell>
        </row>
        <row r="120">
          <cell r="A120" t="str">
            <v>Thermaline PLUS  1200x2400 27mm</v>
          </cell>
          <cell r="B120" t="str">
            <v>1200x2400</v>
          </cell>
          <cell r="C120" t="str">
            <v>27mm</v>
          </cell>
          <cell r="D120" t="str">
            <v>m2</v>
          </cell>
          <cell r="E120">
            <v>8.16</v>
          </cell>
          <cell r="F120" t="str">
            <v>N/A</v>
          </cell>
          <cell r="G120" t="str">
            <v>N/A</v>
          </cell>
          <cell r="H120" t="str">
            <v>N/A</v>
          </cell>
        </row>
        <row r="121">
          <cell r="A121" t="str">
            <v>Thermaline PLUS  1200x2400 35mm</v>
          </cell>
          <cell r="B121" t="str">
            <v>1200x2400</v>
          </cell>
          <cell r="C121" t="str">
            <v>35mm</v>
          </cell>
          <cell r="D121" t="str">
            <v>m2</v>
          </cell>
          <cell r="E121">
            <v>9.2200000000000006</v>
          </cell>
          <cell r="F121" t="str">
            <v>N/A</v>
          </cell>
          <cell r="G121" t="str">
            <v>N/A</v>
          </cell>
          <cell r="H121" t="str">
            <v>N/A</v>
          </cell>
        </row>
        <row r="122">
          <cell r="A122" t="str">
            <v>Thermaline PLUS  1200x2400 40mm</v>
          </cell>
          <cell r="B122" t="str">
            <v>1200x2400</v>
          </cell>
          <cell r="C122" t="str">
            <v>40mm</v>
          </cell>
          <cell r="D122" t="str">
            <v>m2</v>
          </cell>
          <cell r="E122">
            <v>10.210000000000001</v>
          </cell>
          <cell r="F122" t="str">
            <v>N/A</v>
          </cell>
          <cell r="G122" t="str">
            <v>N/A</v>
          </cell>
          <cell r="H122" t="str">
            <v>N/A</v>
          </cell>
        </row>
        <row r="123">
          <cell r="A123" t="str">
            <v>Thermaline PLUS  1200x2400 48mm</v>
          </cell>
          <cell r="B123" t="str">
            <v>1200x2400</v>
          </cell>
          <cell r="C123" t="str">
            <v>48mm</v>
          </cell>
          <cell r="D123" t="str">
            <v>m2</v>
          </cell>
          <cell r="E123">
            <v>11.18</v>
          </cell>
          <cell r="F123" t="str">
            <v>N/A</v>
          </cell>
          <cell r="G123" t="str">
            <v>N/A</v>
          </cell>
          <cell r="H123" t="str">
            <v>N/A</v>
          </cell>
        </row>
        <row r="124">
          <cell r="A124" t="str">
            <v>Thermaline SUPER  1200x2400 50mm</v>
          </cell>
          <cell r="B124" t="str">
            <v>1200x2400</v>
          </cell>
          <cell r="C124" t="str">
            <v>50mm</v>
          </cell>
          <cell r="D124" t="str">
            <v>m2</v>
          </cell>
          <cell r="E124">
            <v>15.09</v>
          </cell>
          <cell r="F124" t="str">
            <v>N/A</v>
          </cell>
          <cell r="G124" t="str">
            <v>N/A</v>
          </cell>
          <cell r="H124" t="str">
            <v>N/A</v>
          </cell>
        </row>
        <row r="125">
          <cell r="A125" t="str">
            <v>Thermaline SUPER 1200x2400 60mm</v>
          </cell>
          <cell r="B125" t="str">
            <v>1200x2400</v>
          </cell>
          <cell r="C125" t="str">
            <v>60mm</v>
          </cell>
          <cell r="D125" t="str">
            <v>m2</v>
          </cell>
          <cell r="E125">
            <v>17.98</v>
          </cell>
          <cell r="F125" t="str">
            <v>N/A</v>
          </cell>
          <cell r="G125" t="str">
            <v>N/A</v>
          </cell>
          <cell r="H125" t="str">
            <v>N/A</v>
          </cell>
        </row>
        <row r="126">
          <cell r="A126" t="str">
            <v>Thermaline SUPER  1200x2400 70mm</v>
          </cell>
          <cell r="B126" t="str">
            <v>1200x2400</v>
          </cell>
          <cell r="C126" t="str">
            <v>70mm</v>
          </cell>
          <cell r="D126" t="str">
            <v>m2</v>
          </cell>
          <cell r="E126">
            <v>21.22</v>
          </cell>
          <cell r="F126" t="str">
            <v>N/A</v>
          </cell>
          <cell r="G126" t="str">
            <v>N/A</v>
          </cell>
          <cell r="H126" t="str">
            <v>N/A</v>
          </cell>
        </row>
        <row r="127">
          <cell r="A127" t="str">
            <v>Thermaline SUPER  1200x2400 80mm</v>
          </cell>
          <cell r="B127" t="str">
            <v>1200x2400</v>
          </cell>
          <cell r="C127" t="str">
            <v>80mm</v>
          </cell>
          <cell r="D127" t="str">
            <v>m2</v>
          </cell>
          <cell r="E127">
            <v>24.6</v>
          </cell>
          <cell r="F127" t="str">
            <v>N/A</v>
          </cell>
          <cell r="G127" t="str">
            <v>N/A</v>
          </cell>
          <cell r="H127" t="str">
            <v>N/A</v>
          </cell>
        </row>
        <row r="128">
          <cell r="A128" t="str">
            <v>Thermaline SUPER  1200x2400 90mm</v>
          </cell>
          <cell r="B128" t="str">
            <v>1200x2400</v>
          </cell>
          <cell r="C128" t="str">
            <v>90mm</v>
          </cell>
          <cell r="D128" t="str">
            <v>m2</v>
          </cell>
          <cell r="E128">
            <v>26.05</v>
          </cell>
          <cell r="F128" t="str">
            <v>N/A</v>
          </cell>
          <cell r="G128" t="str">
            <v>N/A</v>
          </cell>
          <cell r="H128" t="str">
            <v>N/A</v>
          </cell>
        </row>
        <row r="129">
          <cell r="A129" t="str">
            <v>KN THERMAL LAMINATE 22MM</v>
          </cell>
          <cell r="C129">
            <v>22</v>
          </cell>
          <cell r="E129" t="str">
            <v>N/A</v>
          </cell>
          <cell r="F129">
            <v>3.84</v>
          </cell>
          <cell r="G129" t="str">
            <v>N/A</v>
          </cell>
          <cell r="H129" t="str">
            <v>N/A</v>
          </cell>
        </row>
        <row r="130">
          <cell r="A130" t="str">
            <v>KN THERMAL LAMINATE 30MM</v>
          </cell>
          <cell r="C130">
            <v>30</v>
          </cell>
          <cell r="E130" t="str">
            <v>N/A</v>
          </cell>
          <cell r="F130">
            <v>4.49</v>
          </cell>
          <cell r="G130" t="str">
            <v>N/A</v>
          </cell>
          <cell r="H130" t="str">
            <v>N/A</v>
          </cell>
        </row>
        <row r="131">
          <cell r="A131" t="str">
            <v>KN THERMAL LAMINATE 40MM</v>
          </cell>
          <cell r="C131">
            <v>40</v>
          </cell>
          <cell r="E131" t="str">
            <v>N/A</v>
          </cell>
          <cell r="F131">
            <v>5.35</v>
          </cell>
          <cell r="G131" t="str">
            <v>N/A</v>
          </cell>
          <cell r="H131" t="str">
            <v>N/A</v>
          </cell>
        </row>
        <row r="132">
          <cell r="A132" t="str">
            <v>KN THERMAL LAMINATE VAPOUR CHECK 22MM</v>
          </cell>
          <cell r="C132">
            <v>22</v>
          </cell>
          <cell r="E132" t="str">
            <v>N/A</v>
          </cell>
          <cell r="F132">
            <v>3.6843160200000002</v>
          </cell>
          <cell r="G132" t="str">
            <v>N/A</v>
          </cell>
          <cell r="H132" t="str">
            <v>N/A</v>
          </cell>
        </row>
        <row r="133">
          <cell r="A133" t="str">
            <v>KN THERMAL LAMINATE VAPOUR CHECK 30MM</v>
          </cell>
          <cell r="C133">
            <v>30</v>
          </cell>
          <cell r="E133" t="str">
            <v>N/A</v>
          </cell>
          <cell r="F133">
            <v>4.1797930020000003</v>
          </cell>
          <cell r="G133" t="str">
            <v>N/A</v>
          </cell>
          <cell r="H133" t="str">
            <v>N/A</v>
          </cell>
        </row>
        <row r="134">
          <cell r="A134" t="str">
            <v>KN THERMAL LAMINATE VAPOUR CHECK 40MM</v>
          </cell>
          <cell r="C134">
            <v>40</v>
          </cell>
          <cell r="E134" t="str">
            <v>N/A</v>
          </cell>
          <cell r="F134">
            <v>4.89124713</v>
          </cell>
          <cell r="G134" t="str">
            <v>N/A</v>
          </cell>
          <cell r="H134" t="str">
            <v>N/A</v>
          </cell>
        </row>
        <row r="135">
          <cell r="A135" t="str">
            <v>KN THERMAL LAMINATE PLUS 27MM</v>
          </cell>
          <cell r="C135">
            <v>27</v>
          </cell>
          <cell r="E135" t="str">
            <v>N/A</v>
          </cell>
          <cell r="F135">
            <v>6.16</v>
          </cell>
          <cell r="G135" t="str">
            <v>N/A</v>
          </cell>
          <cell r="H135" t="str">
            <v>N/A</v>
          </cell>
        </row>
        <row r="136">
          <cell r="A136" t="str">
            <v>KN THERMAL LAMINATE PLUS 35MM</v>
          </cell>
          <cell r="C136">
            <v>35</v>
          </cell>
          <cell r="E136" t="str">
            <v>N/A</v>
          </cell>
          <cell r="F136">
            <v>7.81</v>
          </cell>
          <cell r="G136" t="str">
            <v>N/A</v>
          </cell>
          <cell r="H136" t="str">
            <v>N/A</v>
          </cell>
        </row>
        <row r="137">
          <cell r="A137" t="str">
            <v>KN THERMAL LAMINATE PLUS 40MM</v>
          </cell>
          <cell r="C137">
            <v>40</v>
          </cell>
          <cell r="E137" t="str">
            <v>N/A</v>
          </cell>
          <cell r="F137">
            <v>8.81</v>
          </cell>
          <cell r="G137" t="str">
            <v>N/A</v>
          </cell>
          <cell r="H137" t="str">
            <v>N/A</v>
          </cell>
        </row>
        <row r="138">
          <cell r="A138" t="str">
            <v>KN THERMAL LAMINATE PLUS 45MM</v>
          </cell>
          <cell r="C138">
            <v>45</v>
          </cell>
          <cell r="E138" t="str">
            <v>N/A</v>
          </cell>
          <cell r="F138">
            <v>9.65</v>
          </cell>
          <cell r="G138" t="str">
            <v>N/A</v>
          </cell>
          <cell r="H138" t="str">
            <v>N/A</v>
          </cell>
        </row>
        <row r="139">
          <cell r="A139" t="str">
            <v>KN THERMAL LAMINATE PLUS 55MM</v>
          </cell>
          <cell r="C139">
            <v>55</v>
          </cell>
          <cell r="E139" t="str">
            <v>N/A</v>
          </cell>
          <cell r="F139">
            <v>11.06</v>
          </cell>
          <cell r="G139" t="str">
            <v>N/A</v>
          </cell>
          <cell r="H139" t="str">
            <v>N/A</v>
          </cell>
        </row>
        <row r="140">
          <cell r="A140" t="str">
            <v>KN PHENOLIC LAMINATE 50MM</v>
          </cell>
          <cell r="C140">
            <v>50</v>
          </cell>
          <cell r="E140" t="str">
            <v>N/A</v>
          </cell>
          <cell r="F140">
            <v>16.510000000000002</v>
          </cell>
          <cell r="G140" t="str">
            <v>N/A</v>
          </cell>
          <cell r="H140" t="str">
            <v>N/A</v>
          </cell>
        </row>
        <row r="141">
          <cell r="A141" t="str">
            <v>KN PHENOLIC LAMINATE 60MM</v>
          </cell>
          <cell r="C141">
            <v>65</v>
          </cell>
          <cell r="E141" t="str">
            <v>N/A</v>
          </cell>
          <cell r="F141">
            <v>18.82</v>
          </cell>
          <cell r="G141" t="str">
            <v>N/A</v>
          </cell>
          <cell r="H141" t="str">
            <v>N/A</v>
          </cell>
        </row>
        <row r="142">
          <cell r="A142" t="str">
            <v>SINIAT THERMALCHECK 22MM</v>
          </cell>
          <cell r="C142">
            <v>22</v>
          </cell>
          <cell r="E142" t="str">
            <v>N/A</v>
          </cell>
          <cell r="F142" t="str">
            <v>N/A</v>
          </cell>
          <cell r="G142">
            <v>3.4210575000000003</v>
          </cell>
          <cell r="H142" t="str">
            <v>N/A</v>
          </cell>
        </row>
        <row r="143">
          <cell r="A143" t="str">
            <v>SINIAT THERMALCHECK 30MM</v>
          </cell>
          <cell r="C143">
            <v>30</v>
          </cell>
          <cell r="E143" t="str">
            <v>N/A</v>
          </cell>
          <cell r="F143" t="str">
            <v>N/A</v>
          </cell>
          <cell r="G143">
            <v>3.8704575000000001</v>
          </cell>
          <cell r="H143" t="str">
            <v>N/A</v>
          </cell>
        </row>
        <row r="144">
          <cell r="A144" t="str">
            <v>SINIAT THERMALCHECK 40MM</v>
          </cell>
          <cell r="C144">
            <v>40</v>
          </cell>
          <cell r="E144" t="str">
            <v>N/A</v>
          </cell>
          <cell r="F144" t="str">
            <v>N/A</v>
          </cell>
          <cell r="G144">
            <v>4.6400550000000003</v>
          </cell>
          <cell r="H144" t="str">
            <v>N/A</v>
          </cell>
        </row>
        <row r="145">
          <cell r="A145" t="str">
            <v>SINIAT THERMALCHECK 50MM</v>
          </cell>
          <cell r="C145">
            <v>50</v>
          </cell>
          <cell r="E145" t="str">
            <v>N/A</v>
          </cell>
          <cell r="F145" t="str">
            <v>N/A</v>
          </cell>
          <cell r="G145">
            <v>5.4826800000000011</v>
          </cell>
          <cell r="H145" t="str">
            <v>N/A</v>
          </cell>
        </row>
        <row r="146">
          <cell r="A146" t="str">
            <v>SINIAT THERMALCHECK XP 27MM</v>
          </cell>
          <cell r="C146">
            <v>27</v>
          </cell>
          <cell r="E146" t="str">
            <v>N/A</v>
          </cell>
          <cell r="F146" t="str">
            <v>N/A</v>
          </cell>
          <cell r="G146">
            <v>6.0817302000000018</v>
          </cell>
          <cell r="H146" t="str">
            <v>N/A</v>
          </cell>
        </row>
        <row r="147">
          <cell r="A147" t="str">
            <v>SINIAT THERMALCHECK XP 35MM</v>
          </cell>
          <cell r="C147">
            <v>35</v>
          </cell>
          <cell r="E147" t="str">
            <v>N/A</v>
          </cell>
          <cell r="F147" t="str">
            <v>N/A</v>
          </cell>
          <cell r="G147">
            <v>6.8587428000000008</v>
          </cell>
          <cell r="H147" t="str">
            <v>N/A</v>
          </cell>
        </row>
        <row r="148">
          <cell r="A148" t="str">
            <v>SINIAT THERMALCHECK XP 55MM</v>
          </cell>
          <cell r="C148">
            <v>55</v>
          </cell>
          <cell r="E148" t="str">
            <v>N/A</v>
          </cell>
          <cell r="F148" t="str">
            <v>N/A</v>
          </cell>
          <cell r="G148">
            <v>10.422484799999999</v>
          </cell>
          <cell r="H148" t="str">
            <v>N/A</v>
          </cell>
        </row>
        <row r="149">
          <cell r="A149" t="str">
            <v>SINIAT THERMALCHECK K 30MM</v>
          </cell>
          <cell r="C149">
            <v>30</v>
          </cell>
          <cell r="E149" t="str">
            <v>N/A</v>
          </cell>
          <cell r="F149" t="str">
            <v>N/A</v>
          </cell>
          <cell r="G149">
            <v>12.957999600000001</v>
          </cell>
          <cell r="H149" t="str">
            <v>N/A</v>
          </cell>
        </row>
        <row r="150">
          <cell r="A150" t="str">
            <v>SINIAT THERMALCHECK K 40MM</v>
          </cell>
          <cell r="C150">
            <v>40</v>
          </cell>
          <cell r="E150" t="str">
            <v>N/A</v>
          </cell>
          <cell r="F150" t="str">
            <v>N/A</v>
          </cell>
          <cell r="G150">
            <v>14.564604600000001</v>
          </cell>
          <cell r="H150" t="str">
            <v>N/A</v>
          </cell>
        </row>
        <row r="151">
          <cell r="A151" t="str">
            <v>SINIAT THERMALCHECK K 50MM</v>
          </cell>
          <cell r="C151">
            <v>50</v>
          </cell>
          <cell r="E151" t="str">
            <v>N/A</v>
          </cell>
          <cell r="F151" t="str">
            <v>N/A</v>
          </cell>
          <cell r="G151">
            <v>14.774923800000002</v>
          </cell>
          <cell r="H151" t="str">
            <v>N/A</v>
          </cell>
        </row>
        <row r="152">
          <cell r="A152" t="str">
            <v>SINIAT THERMALCHECK K 60MM</v>
          </cell>
          <cell r="C152">
            <v>60</v>
          </cell>
          <cell r="E152" t="str">
            <v>N/A</v>
          </cell>
          <cell r="F152" t="str">
            <v>N/A</v>
          </cell>
          <cell r="G152">
            <v>20.552859600000001</v>
          </cell>
          <cell r="H152" t="str">
            <v>N/A</v>
          </cell>
        </row>
        <row r="153">
          <cell r="A153" t="str">
            <v>SINIAT THERMALCHECK K 70MM</v>
          </cell>
          <cell r="C153">
            <v>70</v>
          </cell>
          <cell r="E153" t="str">
            <v>N/A</v>
          </cell>
          <cell r="F153" t="str">
            <v>N/A</v>
          </cell>
          <cell r="G153">
            <v>21.335265</v>
          </cell>
          <cell r="H153" t="str">
            <v>N/A</v>
          </cell>
        </row>
        <row r="154">
          <cell r="A154" t="str">
            <v>Glasroc F Firecase  1200 x 2400 15mm</v>
          </cell>
          <cell r="B154" t="str">
            <v>1200 x 2400</v>
          </cell>
          <cell r="C154" t="str">
            <v>15mm</v>
          </cell>
          <cell r="D154" t="str">
            <v>m2</v>
          </cell>
          <cell r="E154">
            <v>8.8699999999999992</v>
          </cell>
          <cell r="F154" t="str">
            <v>N/A</v>
          </cell>
          <cell r="G154" t="str">
            <v>N/A</v>
          </cell>
          <cell r="H154" t="str">
            <v>N/A</v>
          </cell>
        </row>
        <row r="155">
          <cell r="A155" t="str">
            <v>Glasroc F Firecase  1200 x 2000 20mm</v>
          </cell>
          <cell r="B155" t="str">
            <v>1200 x 2000</v>
          </cell>
          <cell r="C155" t="str">
            <v>20mm</v>
          </cell>
          <cell r="D155" t="str">
            <v>m2</v>
          </cell>
          <cell r="E155">
            <v>10.475000000000001</v>
          </cell>
          <cell r="F155" t="str">
            <v>N/A</v>
          </cell>
          <cell r="G155" t="str">
            <v>N/A</v>
          </cell>
          <cell r="H155" t="str">
            <v>N/A</v>
          </cell>
        </row>
        <row r="156">
          <cell r="A156" t="str">
            <v>Glasroc F Firecase  1200 x 2000 25mm</v>
          </cell>
          <cell r="B156" t="str">
            <v>1200 x 2000</v>
          </cell>
          <cell r="C156" t="str">
            <v>25mm</v>
          </cell>
          <cell r="D156" t="str">
            <v>m2</v>
          </cell>
          <cell r="E156">
            <v>13.19</v>
          </cell>
          <cell r="F156" t="str">
            <v>N/A</v>
          </cell>
          <cell r="G156" t="str">
            <v>N/A</v>
          </cell>
          <cell r="H156" t="str">
            <v>N/A</v>
          </cell>
        </row>
        <row r="157">
          <cell r="A157" t="str">
            <v>Glasroc F Firecase  1200 x 2000 30mm</v>
          </cell>
          <cell r="B157" t="str">
            <v>1200 x 2000</v>
          </cell>
          <cell r="C157" t="str">
            <v>30mm</v>
          </cell>
          <cell r="D157" t="str">
            <v>m2</v>
          </cell>
          <cell r="E157">
            <v>14.66</v>
          </cell>
          <cell r="F157" t="str">
            <v>N/A</v>
          </cell>
          <cell r="G157" t="str">
            <v>N/A</v>
          </cell>
          <cell r="H157" t="str">
            <v>N/A</v>
          </cell>
        </row>
        <row r="158">
          <cell r="A158" t="str">
            <v>Glasroc F Multiboard 1200 x 2400 6mm</v>
          </cell>
          <cell r="B158" t="str">
            <v>1200 x 2400</v>
          </cell>
          <cell r="C158" t="str">
            <v>6mm</v>
          </cell>
          <cell r="D158" t="str">
            <v>m2</v>
          </cell>
          <cell r="E158">
            <v>5.65</v>
          </cell>
          <cell r="F158" t="str">
            <v>N/A</v>
          </cell>
          <cell r="G158" t="str">
            <v>N/A</v>
          </cell>
          <cell r="H158" t="str">
            <v>N/A</v>
          </cell>
        </row>
        <row r="159">
          <cell r="A159" t="str">
            <v>Glasroc F Multiboard 1200 x 3000 6mm</v>
          </cell>
          <cell r="B159" t="str">
            <v>1200 x 3000</v>
          </cell>
          <cell r="C159" t="str">
            <v>6mm</v>
          </cell>
          <cell r="D159" t="str">
            <v>m2</v>
          </cell>
          <cell r="E159">
            <v>5.65</v>
          </cell>
          <cell r="F159" t="str">
            <v>N/A</v>
          </cell>
          <cell r="G159" t="str">
            <v>N/A</v>
          </cell>
          <cell r="H159" t="str">
            <v>N/A</v>
          </cell>
        </row>
        <row r="160">
          <cell r="A160" t="str">
            <v>Glasroc F Multiboard 1200 x 2400 10mm</v>
          </cell>
          <cell r="B160" t="str">
            <v>1200 x 2400</v>
          </cell>
          <cell r="C160" t="str">
            <v>10mm</v>
          </cell>
          <cell r="D160" t="str">
            <v>m2</v>
          </cell>
          <cell r="E160">
            <v>10.86</v>
          </cell>
          <cell r="F160" t="str">
            <v>N/A</v>
          </cell>
          <cell r="G160" t="str">
            <v>N/A</v>
          </cell>
          <cell r="H160" t="str">
            <v>N/A</v>
          </cell>
        </row>
        <row r="161">
          <cell r="A161" t="str">
            <v>Glasroc F Multiboard 1200 x 2700 10mm</v>
          </cell>
          <cell r="B161" t="str">
            <v>1200 x 2700</v>
          </cell>
          <cell r="C161" t="str">
            <v>10mm</v>
          </cell>
          <cell r="D161" t="str">
            <v>m2</v>
          </cell>
          <cell r="E161">
            <v>10.86</v>
          </cell>
          <cell r="F161" t="str">
            <v>N/A</v>
          </cell>
          <cell r="G161" t="str">
            <v>N/A</v>
          </cell>
          <cell r="H161" t="str">
            <v>N/A</v>
          </cell>
        </row>
        <row r="162">
          <cell r="A162" t="str">
            <v>Glasroc F Multiboard 1200 x 3000 10mm</v>
          </cell>
          <cell r="B162" t="str">
            <v>1200 x 3000</v>
          </cell>
          <cell r="C162" t="str">
            <v>10mm</v>
          </cell>
          <cell r="D162" t="str">
            <v>m2</v>
          </cell>
          <cell r="E162">
            <v>10.86</v>
          </cell>
          <cell r="F162" t="str">
            <v>N/A</v>
          </cell>
          <cell r="G162" t="str">
            <v>N/A</v>
          </cell>
          <cell r="H162" t="str">
            <v>N/A</v>
          </cell>
        </row>
        <row r="163">
          <cell r="A163" t="str">
            <v>Glasroc F Multiboard 1200 x 2400 12.5mm</v>
          </cell>
          <cell r="B163" t="str">
            <v>1200 x 2400</v>
          </cell>
          <cell r="C163" t="str">
            <v>12.5mm</v>
          </cell>
          <cell r="D163" t="str">
            <v>m2</v>
          </cell>
          <cell r="E163">
            <v>14.14</v>
          </cell>
          <cell r="F163" t="str">
            <v>N/A</v>
          </cell>
          <cell r="G163" t="str">
            <v>N/A</v>
          </cell>
          <cell r="H163" t="str">
            <v>N/A</v>
          </cell>
        </row>
        <row r="164">
          <cell r="A164" t="str">
            <v xml:space="preserve">Glasroc F Multiboard 1200 x 2700 12.5mm </v>
          </cell>
          <cell r="B164" t="str">
            <v>1200 x 2700</v>
          </cell>
          <cell r="C164" t="str">
            <v xml:space="preserve">12.5mm </v>
          </cell>
          <cell r="D164" t="str">
            <v>m2</v>
          </cell>
          <cell r="E164">
            <v>14.14</v>
          </cell>
          <cell r="F164" t="str">
            <v>N/A</v>
          </cell>
          <cell r="G164" t="str">
            <v>N/A</v>
          </cell>
          <cell r="H164" t="str">
            <v>N/A</v>
          </cell>
        </row>
        <row r="165">
          <cell r="A165" t="str">
            <v>Glasroc F Multiboard 1200 x 3000 12.5mm</v>
          </cell>
          <cell r="B165" t="str">
            <v>1200 x 3000</v>
          </cell>
          <cell r="C165" t="str">
            <v>12.5mm</v>
          </cell>
          <cell r="D165" t="str">
            <v>m2</v>
          </cell>
          <cell r="E165">
            <v>14.14</v>
          </cell>
          <cell r="F165" t="str">
            <v>N/A</v>
          </cell>
          <cell r="G165" t="str">
            <v>N/A</v>
          </cell>
          <cell r="H165" t="str">
            <v>N/A</v>
          </cell>
        </row>
        <row r="166">
          <cell r="A166" t="str">
            <v>Rigidur H 1200 x 2400 12.5mm</v>
          </cell>
          <cell r="B166" t="str">
            <v>1200 x 2400</v>
          </cell>
          <cell r="C166" t="str">
            <v>12.5mm</v>
          </cell>
          <cell r="D166" t="str">
            <v>m2</v>
          </cell>
          <cell r="E166">
            <v>10.4</v>
          </cell>
          <cell r="F166" t="str">
            <v>N/A</v>
          </cell>
          <cell r="G166" t="str">
            <v>N/A</v>
          </cell>
          <cell r="H166" t="str">
            <v>N/A</v>
          </cell>
        </row>
        <row r="167">
          <cell r="A167" t="str">
            <v>Rigidur H 1200 x 2400 15mm</v>
          </cell>
          <cell r="B167" t="str">
            <v>1200 x 2400</v>
          </cell>
          <cell r="C167" t="str">
            <v>15mm</v>
          </cell>
          <cell r="D167" t="str">
            <v>m2</v>
          </cell>
          <cell r="E167">
            <v>12.76</v>
          </cell>
          <cell r="F167" t="str">
            <v>N/A</v>
          </cell>
          <cell r="G167" t="str">
            <v>N/A</v>
          </cell>
          <cell r="H167" t="str">
            <v>N/A</v>
          </cell>
        </row>
        <row r="168">
          <cell r="A168" t="str">
            <v>MEGADECO 12.5MM</v>
          </cell>
          <cell r="E168" t="str">
            <v>N/A</v>
          </cell>
          <cell r="F168" t="str">
            <v>N/A</v>
          </cell>
          <cell r="G168">
            <v>2.7525750000000002</v>
          </cell>
          <cell r="H168" t="str">
            <v>N/A</v>
          </cell>
        </row>
        <row r="169">
          <cell r="A169" t="str">
            <v>MEGADECO 15MM</v>
          </cell>
          <cell r="E169" t="str">
            <v>N/A</v>
          </cell>
          <cell r="F169" t="str">
            <v>N/A</v>
          </cell>
          <cell r="G169">
            <v>3.4266750000000004</v>
          </cell>
          <cell r="H169" t="str">
            <v>N/A</v>
          </cell>
        </row>
        <row r="171">
          <cell r="A171" t="str">
            <v>INSULATION</v>
          </cell>
        </row>
        <row r="172">
          <cell r="A172" t="str">
            <v>25mm APR</v>
          </cell>
          <cell r="D172" t="str">
            <v>m2</v>
          </cell>
          <cell r="E172">
            <v>1.1599999999999999</v>
          </cell>
          <cell r="F172">
            <v>0.98</v>
          </cell>
          <cell r="G172">
            <v>1.04</v>
          </cell>
          <cell r="H172">
            <v>1.01</v>
          </cell>
        </row>
        <row r="173">
          <cell r="A173" t="str">
            <v>50mm APR</v>
          </cell>
          <cell r="D173" t="str">
            <v>m2</v>
          </cell>
          <cell r="E173">
            <v>1.66</v>
          </cell>
          <cell r="F173">
            <v>1.4</v>
          </cell>
          <cell r="G173">
            <v>1.48</v>
          </cell>
          <cell r="H173">
            <v>1.51</v>
          </cell>
        </row>
        <row r="174">
          <cell r="A174" t="str">
            <v>75mm APR</v>
          </cell>
          <cell r="D174" t="str">
            <v>m2</v>
          </cell>
          <cell r="E174">
            <v>2.98</v>
          </cell>
          <cell r="F174">
            <v>2.04</v>
          </cell>
          <cell r="G174">
            <v>2.65</v>
          </cell>
          <cell r="H174">
            <v>2.58</v>
          </cell>
        </row>
        <row r="175">
          <cell r="A175" t="str">
            <v>100mm APR</v>
          </cell>
          <cell r="D175" t="str">
            <v>m2</v>
          </cell>
          <cell r="E175">
            <v>3.89</v>
          </cell>
          <cell r="F175">
            <v>2.82</v>
          </cell>
          <cell r="G175">
            <v>3.47</v>
          </cell>
          <cell r="H175">
            <v>3.39</v>
          </cell>
        </row>
        <row r="178">
          <cell r="A178" t="str">
            <v>PLASTERS &amp; PLASTER ACCESSORIES</v>
          </cell>
        </row>
        <row r="179">
          <cell r="A179" t="str">
            <v>Thistle Bonding Coat</v>
          </cell>
          <cell r="D179" t="str">
            <v>bag</v>
          </cell>
        </row>
        <row r="180">
          <cell r="A180" t="str">
            <v>Thistle Hardwall</v>
          </cell>
          <cell r="D180" t="str">
            <v>bag</v>
          </cell>
        </row>
        <row r="181">
          <cell r="A181" t="str">
            <v>Thistle Tough Coat</v>
          </cell>
          <cell r="D181" t="str">
            <v>bag</v>
          </cell>
        </row>
        <row r="182">
          <cell r="A182" t="str">
            <v>Thistle Browning</v>
          </cell>
          <cell r="D182" t="str">
            <v>bag</v>
          </cell>
        </row>
        <row r="183">
          <cell r="A183" t="str">
            <v>Thistle Dri-Coat</v>
          </cell>
          <cell r="D183" t="str">
            <v>bag</v>
          </cell>
        </row>
        <row r="184">
          <cell r="A184" t="str">
            <v>Thistle X-Ray</v>
          </cell>
          <cell r="D184" t="str">
            <v>bag</v>
          </cell>
        </row>
        <row r="185">
          <cell r="A185" t="str">
            <v>Thistle Universal One Coat</v>
          </cell>
          <cell r="D185" t="str">
            <v>bag</v>
          </cell>
        </row>
        <row r="186">
          <cell r="A186" t="str">
            <v>Thistle Projection</v>
          </cell>
          <cell r="D186" t="str">
            <v>bag</v>
          </cell>
        </row>
        <row r="187">
          <cell r="A187" t="str">
            <v>Thistle Spray Finish</v>
          </cell>
          <cell r="D187" t="str">
            <v>bag</v>
          </cell>
        </row>
        <row r="188">
          <cell r="A188" t="str">
            <v>Thistle Board Finish</v>
          </cell>
          <cell r="D188" t="str">
            <v>bag</v>
          </cell>
        </row>
        <row r="189">
          <cell r="A189" t="str">
            <v>Thistle Multi Finish</v>
          </cell>
          <cell r="D189" t="str">
            <v>bag</v>
          </cell>
        </row>
        <row r="190">
          <cell r="A190" t="str">
            <v>Thistle Durafinish</v>
          </cell>
          <cell r="D190" t="str">
            <v>bag</v>
          </cell>
        </row>
        <row r="191">
          <cell r="A191" t="str">
            <v>Thistle Bond-it 10 litre</v>
          </cell>
          <cell r="D191" t="str">
            <v>bag</v>
          </cell>
        </row>
        <row r="192">
          <cell r="A192" t="str">
            <v>Thistle GypPrime 11 litre</v>
          </cell>
          <cell r="D192" t="str">
            <v>tub</v>
          </cell>
        </row>
        <row r="193">
          <cell r="A193" t="str">
            <v>Thistle ProTape FT50 90m x 50mm</v>
          </cell>
          <cell r="D193" t="str">
            <v>roll</v>
          </cell>
        </row>
        <row r="194">
          <cell r="A194" t="str">
            <v>Thistle ProTape FT100 45m x 100mm</v>
          </cell>
          <cell r="D194" t="str">
            <v>roll</v>
          </cell>
        </row>
        <row r="195">
          <cell r="A195" t="str">
            <v>Thistle Plaster Angle Bead 2400</v>
          </cell>
          <cell r="C195">
            <v>2.4</v>
          </cell>
          <cell r="D195" t="str">
            <v>lm</v>
          </cell>
        </row>
        <row r="196">
          <cell r="A196" t="str">
            <v>Thistle Plaster Angle Bead 2400</v>
          </cell>
          <cell r="D196" t="str">
            <v>carton</v>
          </cell>
        </row>
        <row r="197">
          <cell r="A197" t="str">
            <v>Thistle Plaster Angle Bead 3000</v>
          </cell>
          <cell r="C197">
            <v>3</v>
          </cell>
          <cell r="D197" t="str">
            <v>lm</v>
          </cell>
        </row>
        <row r="198">
          <cell r="A198" t="str">
            <v>Thistle Plaster Angle Bead 3000</v>
          </cell>
          <cell r="D198" t="str">
            <v>carton</v>
          </cell>
        </row>
        <row r="199">
          <cell r="A199" t="str">
            <v>Thistle 10mm Plaster Stop Bead 2400</v>
          </cell>
          <cell r="C199">
            <v>2.4</v>
          </cell>
          <cell r="D199" t="str">
            <v>lm</v>
          </cell>
        </row>
        <row r="200">
          <cell r="A200" t="str">
            <v>Thistle 10mm Plaster Stop Bead 2400</v>
          </cell>
          <cell r="D200" t="str">
            <v>carton</v>
          </cell>
        </row>
        <row r="201">
          <cell r="A201" t="str">
            <v>Thistle 10mm Plaster Stop Bead 3000</v>
          </cell>
          <cell r="C201">
            <v>3</v>
          </cell>
          <cell r="D201" t="str">
            <v>lm</v>
          </cell>
        </row>
        <row r="202">
          <cell r="A202" t="str">
            <v>Thistle 10mm Plaster Stop Bead 3000</v>
          </cell>
          <cell r="D202" t="str">
            <v>carton</v>
          </cell>
        </row>
        <row r="203">
          <cell r="A203" t="str">
            <v>Thistle 13mm Plaster Stop Bead 2400</v>
          </cell>
          <cell r="C203">
            <v>2.4</v>
          </cell>
          <cell r="D203" t="str">
            <v>lm</v>
          </cell>
        </row>
        <row r="204">
          <cell r="A204" t="str">
            <v>Thistle 13mm Plaster Stop Bead 2400</v>
          </cell>
          <cell r="D204" t="str">
            <v>carton</v>
          </cell>
        </row>
        <row r="205">
          <cell r="A205" t="str">
            <v>Thistle 13mm Plaster Stop Bead 3000</v>
          </cell>
          <cell r="C205">
            <v>3</v>
          </cell>
          <cell r="D205" t="str">
            <v>lm</v>
          </cell>
        </row>
        <row r="206">
          <cell r="A206" t="str">
            <v>Thistle 13mm Plaster Stop Bead 3000</v>
          </cell>
          <cell r="D206" t="str">
            <v>carton</v>
          </cell>
        </row>
        <row r="207">
          <cell r="A207" t="str">
            <v>Thistle Thin Coat Angle Bead 2400</v>
          </cell>
          <cell r="C207">
            <v>2.4</v>
          </cell>
          <cell r="D207" t="str">
            <v>lm</v>
          </cell>
        </row>
        <row r="208">
          <cell r="A208" t="str">
            <v>ThistleThin Coat Angle Bead 2400</v>
          </cell>
          <cell r="D208" t="str">
            <v>carton</v>
          </cell>
        </row>
        <row r="209">
          <cell r="A209" t="str">
            <v>Thistle Thin Coat Angle Bead 3000</v>
          </cell>
          <cell r="C209">
            <v>3</v>
          </cell>
          <cell r="D209" t="str">
            <v>lm</v>
          </cell>
        </row>
        <row r="210">
          <cell r="A210" t="str">
            <v>ThistleThin Coat Angle Bead 3000</v>
          </cell>
          <cell r="D210" t="str">
            <v>carton</v>
          </cell>
        </row>
        <row r="211">
          <cell r="A211" t="str">
            <v>Thistle Thin Coat Plaster Stop Bead 3mm</v>
          </cell>
          <cell r="C211">
            <v>2.4</v>
          </cell>
          <cell r="D211" t="str">
            <v>lm</v>
          </cell>
        </row>
        <row r="212">
          <cell r="A212" t="str">
            <v>Thistle Thin Coat Plaster Stop Bead 3mm</v>
          </cell>
          <cell r="D212" t="str">
            <v>carton</v>
          </cell>
        </row>
        <row r="213">
          <cell r="A213" t="str">
            <v>Thistle Thin Coat Plaster Stop Bead 3mm</v>
          </cell>
          <cell r="C213">
            <v>3</v>
          </cell>
          <cell r="D213" t="str">
            <v>lm</v>
          </cell>
        </row>
        <row r="214">
          <cell r="A214" t="str">
            <v>Thistle Thin Coat Plaster Stop Bead 3mm</v>
          </cell>
          <cell r="D214" t="str">
            <v>carton</v>
          </cell>
        </row>
        <row r="215">
          <cell r="A215" t="str">
            <v>Thistle Thin Coat Mini Mesh Bead 2400mm</v>
          </cell>
          <cell r="C215">
            <v>2.4</v>
          </cell>
          <cell r="D215" t="str">
            <v>lm</v>
          </cell>
        </row>
        <row r="216">
          <cell r="A216" t="str">
            <v>Thistle Thin Coat Mini Mesh Bead 2400mm</v>
          </cell>
          <cell r="D216" t="str">
            <v>carton</v>
          </cell>
        </row>
        <row r="217">
          <cell r="A217" t="str">
            <v>Thistle Thin Coat Mini Mesh Bead 3000mm</v>
          </cell>
          <cell r="C217">
            <v>3</v>
          </cell>
          <cell r="D217" t="str">
            <v>lm</v>
          </cell>
        </row>
        <row r="218">
          <cell r="A218" t="str">
            <v>Thistle Thin Coat Mini Mesh Bead 3000mm</v>
          </cell>
          <cell r="D218" t="str">
            <v>carton</v>
          </cell>
        </row>
        <row r="220">
          <cell r="A220" t="str">
            <v>FINISHING &amp; FIXING PRODUCTS</v>
          </cell>
        </row>
        <row r="221">
          <cell r="A221" t="str">
            <v>Cove 100 3000mm</v>
          </cell>
          <cell r="C221">
            <v>3</v>
          </cell>
          <cell r="D221" t="str">
            <v>lm</v>
          </cell>
          <cell r="H221" t="str">
            <v>N/A</v>
          </cell>
        </row>
        <row r="222">
          <cell r="A222" t="str">
            <v>Cove 127 3000mm</v>
          </cell>
          <cell r="C222">
            <v>3</v>
          </cell>
          <cell r="D222" t="str">
            <v>lm</v>
          </cell>
          <cell r="H222" t="str">
            <v>N/A</v>
          </cell>
        </row>
        <row r="223">
          <cell r="A223" t="str">
            <v>Cove 127 3600mm</v>
          </cell>
          <cell r="C223">
            <v>3.6</v>
          </cell>
          <cell r="D223" t="str">
            <v>lm</v>
          </cell>
          <cell r="H223" t="str">
            <v>N/A</v>
          </cell>
        </row>
        <row r="224">
          <cell r="A224" t="str">
            <v>Cove 127 4200mm</v>
          </cell>
          <cell r="C224">
            <v>4.2</v>
          </cell>
          <cell r="D224" t="str">
            <v>lm</v>
          </cell>
          <cell r="H224" t="str">
            <v>N/A</v>
          </cell>
        </row>
        <row r="225">
          <cell r="A225" t="str">
            <v>Cornice 135</v>
          </cell>
          <cell r="C225">
            <v>3</v>
          </cell>
          <cell r="D225" t="str">
            <v>lm</v>
          </cell>
          <cell r="H225" t="str">
            <v>N/A</v>
          </cell>
        </row>
        <row r="226">
          <cell r="A226" t="str">
            <v>Cornice Strips</v>
          </cell>
          <cell r="C226">
            <v>2.4</v>
          </cell>
          <cell r="D226" t="str">
            <v>lm</v>
          </cell>
          <cell r="H226" t="str">
            <v>N/A</v>
          </cell>
        </row>
        <row r="227">
          <cell r="A227" t="str">
            <v>Cornice Battens</v>
          </cell>
          <cell r="C227">
            <v>1.2</v>
          </cell>
          <cell r="D227" t="str">
            <v>lm</v>
          </cell>
          <cell r="H227" t="str">
            <v>N/A</v>
          </cell>
        </row>
        <row r="228">
          <cell r="A228" t="str">
            <v>Cove Adhesive 5kg</v>
          </cell>
          <cell r="C228">
            <v>0</v>
          </cell>
          <cell r="D228" t="str">
            <v>bag</v>
          </cell>
          <cell r="H228" t="str">
            <v>N/A</v>
          </cell>
        </row>
        <row r="229">
          <cell r="A229" t="str">
            <v>Cove Adhesive 12.5kg</v>
          </cell>
          <cell r="C229">
            <v>0</v>
          </cell>
          <cell r="D229" t="str">
            <v>bag</v>
          </cell>
          <cell r="H229" t="str">
            <v>N/A</v>
          </cell>
        </row>
        <row r="230">
          <cell r="A230" t="str">
            <v xml:space="preserve">Soundcoat Plus 25kg </v>
          </cell>
          <cell r="C230">
            <v>0</v>
          </cell>
          <cell r="D230" t="str">
            <v>bag</v>
          </cell>
          <cell r="H230" t="str">
            <v>N/A</v>
          </cell>
        </row>
        <row r="231">
          <cell r="A231" t="str">
            <v>Dri-Wall Adhesive 25kg</v>
          </cell>
          <cell r="C231">
            <v>0</v>
          </cell>
          <cell r="D231" t="str">
            <v>bag</v>
          </cell>
          <cell r="H231" t="str">
            <v>N/A</v>
          </cell>
        </row>
        <row r="232">
          <cell r="A232" t="str">
            <v>0.93 litre Sealant</v>
          </cell>
          <cell r="C232">
            <v>0</v>
          </cell>
          <cell r="D232" t="str">
            <v>cartridge</v>
          </cell>
        </row>
        <row r="233">
          <cell r="A233" t="str">
            <v>9no 0.93 litre Sealant</v>
          </cell>
          <cell r="C233">
            <v>0</v>
          </cell>
          <cell r="D233" t="str">
            <v>carton</v>
          </cell>
        </row>
        <row r="234">
          <cell r="A234" t="str">
            <v>0.38 litre Sealant</v>
          </cell>
          <cell r="C234">
            <v>0</v>
          </cell>
          <cell r="D234" t="str">
            <v>cartridge</v>
          </cell>
        </row>
        <row r="235">
          <cell r="A235" t="str">
            <v>12no 0.38 litre Sealant</v>
          </cell>
          <cell r="C235">
            <v>0</v>
          </cell>
          <cell r="D235" t="str">
            <v>carton</v>
          </cell>
        </row>
        <row r="236">
          <cell r="A236" t="str">
            <v>Firestrip</v>
          </cell>
          <cell r="C236">
            <v>0</v>
          </cell>
          <cell r="D236" t="str">
            <v>lm</v>
          </cell>
        </row>
        <row r="237">
          <cell r="A237" t="str">
            <v>BGM105 Edge Reveal</v>
          </cell>
          <cell r="C237">
            <v>3</v>
          </cell>
          <cell r="D237" t="str">
            <v>lm</v>
          </cell>
        </row>
        <row r="238">
          <cell r="A238" t="str">
            <v>BGM106 Edge Reveal</v>
          </cell>
          <cell r="C238">
            <v>3</v>
          </cell>
          <cell r="D238" t="str">
            <v>lm</v>
          </cell>
        </row>
        <row r="239">
          <cell r="A239" t="str">
            <v>BGM119 Edge Stop</v>
          </cell>
          <cell r="C239">
            <v>3</v>
          </cell>
          <cell r="D239" t="str">
            <v>lm</v>
          </cell>
        </row>
        <row r="240">
          <cell r="A240" t="str">
            <v xml:space="preserve">Corner Tape </v>
          </cell>
          <cell r="C240">
            <v>0</v>
          </cell>
          <cell r="D240" t="str">
            <v>roll</v>
          </cell>
        </row>
        <row r="241">
          <cell r="A241" t="str">
            <v>Corner Tape 5no 33 metre rolls</v>
          </cell>
          <cell r="C241">
            <v>0</v>
          </cell>
          <cell r="D241" t="str">
            <v>box</v>
          </cell>
        </row>
        <row r="242">
          <cell r="A242" t="str">
            <v>No-Coat UltraFLEX 325</v>
          </cell>
          <cell r="C242">
            <v>0</v>
          </cell>
          <cell r="D242" t="str">
            <v>box</v>
          </cell>
        </row>
        <row r="243">
          <cell r="A243" t="str">
            <v>Drywall Metal Angle Bead 25 x 25 2400mm</v>
          </cell>
          <cell r="C243">
            <v>2.4</v>
          </cell>
          <cell r="D243" t="str">
            <v>lm</v>
          </cell>
        </row>
        <row r="244">
          <cell r="A244" t="str">
            <v>Drywall Metal Angle Bead 25 x 25 2400mm</v>
          </cell>
          <cell r="C244">
            <v>0</v>
          </cell>
          <cell r="D244" t="str">
            <v>carton</v>
          </cell>
        </row>
        <row r="245">
          <cell r="A245" t="str">
            <v>Drywall Metal Angle Bead 25 x 25 3000mm</v>
          </cell>
          <cell r="C245">
            <v>3</v>
          </cell>
          <cell r="D245" t="str">
            <v>lm</v>
          </cell>
        </row>
        <row r="246">
          <cell r="A246" t="str">
            <v>Drywall Metal Angle Bead 25 x 25 3000mm</v>
          </cell>
          <cell r="C246">
            <v>0</v>
          </cell>
          <cell r="D246" t="str">
            <v>carton</v>
          </cell>
        </row>
        <row r="247">
          <cell r="A247" t="str">
            <v>Drywall Archbead 25 x 25 3000mm</v>
          </cell>
          <cell r="C247">
            <v>3</v>
          </cell>
          <cell r="D247" t="str">
            <v>lm</v>
          </cell>
        </row>
        <row r="248">
          <cell r="A248" t="str">
            <v>Drywall Archbead 25 x 25 3000mm</v>
          </cell>
          <cell r="C248">
            <v>0</v>
          </cell>
          <cell r="D248" t="str">
            <v>carton</v>
          </cell>
        </row>
        <row r="249">
          <cell r="A249" t="str">
            <v>No-Coat Ultratrim L</v>
          </cell>
          <cell r="C249">
            <v>0</v>
          </cell>
          <cell r="D249" t="str">
            <v>carton</v>
          </cell>
        </row>
        <row r="250">
          <cell r="A250" t="str">
            <v>No-Coat Ultratrim L</v>
          </cell>
          <cell r="C250">
            <v>3.05</v>
          </cell>
          <cell r="D250" t="str">
            <v>lm</v>
          </cell>
        </row>
        <row r="251">
          <cell r="A251" t="str">
            <v>Drywall Plastic Edge Bead 12.5mm</v>
          </cell>
          <cell r="C251">
            <v>3</v>
          </cell>
          <cell r="D251" t="str">
            <v>lm</v>
          </cell>
        </row>
        <row r="252">
          <cell r="A252" t="str">
            <v>Drywall Plastic Edge Bead 12.5mm</v>
          </cell>
          <cell r="C252">
            <v>0</v>
          </cell>
          <cell r="D252" t="str">
            <v>carton</v>
          </cell>
        </row>
        <row r="253">
          <cell r="A253" t="str">
            <v>Drywall Metal Edge Bead 12.5mm</v>
          </cell>
          <cell r="C253">
            <v>2.4</v>
          </cell>
          <cell r="D253" t="str">
            <v>lm</v>
          </cell>
        </row>
        <row r="254">
          <cell r="A254" t="str">
            <v>Drywall Metal Edge Bead 12.5mm</v>
          </cell>
          <cell r="C254">
            <v>0</v>
          </cell>
          <cell r="D254" t="str">
            <v>carton</v>
          </cell>
        </row>
        <row r="255">
          <cell r="A255" t="str">
            <v>Drywall Metal Edge Bead 12.5 3000mm</v>
          </cell>
          <cell r="C255">
            <v>3</v>
          </cell>
          <cell r="D255" t="str">
            <v>lm</v>
          </cell>
        </row>
        <row r="256">
          <cell r="A256" t="str">
            <v>Drywall Metal Edge Bead 12.5 3000mm</v>
          </cell>
          <cell r="C256">
            <v>0</v>
          </cell>
          <cell r="D256" t="str">
            <v>carton</v>
          </cell>
        </row>
        <row r="257">
          <cell r="A257" t="str">
            <v>Drywall Metal Edge Bead 15mm</v>
          </cell>
          <cell r="C257">
            <v>3</v>
          </cell>
          <cell r="D257" t="str">
            <v>lm</v>
          </cell>
        </row>
        <row r="258">
          <cell r="A258" t="str">
            <v>Drywall Metal Edge Bead 15mm</v>
          </cell>
          <cell r="C258">
            <v>0</v>
          </cell>
          <cell r="D258" t="str">
            <v>carton</v>
          </cell>
        </row>
        <row r="259">
          <cell r="A259" t="str">
            <v xml:space="preserve">Joint Tape </v>
          </cell>
          <cell r="C259">
            <v>0</v>
          </cell>
          <cell r="D259" t="str">
            <v>roll</v>
          </cell>
        </row>
        <row r="260">
          <cell r="A260" t="str">
            <v>Joint Tape 10no 150 metre rolls</v>
          </cell>
          <cell r="C260">
            <v>0</v>
          </cell>
          <cell r="D260" t="str">
            <v>box</v>
          </cell>
        </row>
        <row r="261">
          <cell r="A261" t="str">
            <v>Control Joint</v>
          </cell>
          <cell r="C261">
            <v>3.048</v>
          </cell>
          <cell r="D261" t="str">
            <v>lm</v>
          </cell>
        </row>
        <row r="262">
          <cell r="A262" t="str">
            <v>Control Joint</v>
          </cell>
          <cell r="C262">
            <v>0</v>
          </cell>
          <cell r="D262" t="str">
            <v>pack</v>
          </cell>
        </row>
        <row r="263">
          <cell r="A263" t="str">
            <v>Easi-Fill 10kg</v>
          </cell>
          <cell r="C263">
            <v>0</v>
          </cell>
          <cell r="D263" t="str">
            <v>bag</v>
          </cell>
        </row>
        <row r="264">
          <cell r="A264" t="str">
            <v>Easi-Fill 45 10kg</v>
          </cell>
          <cell r="C264">
            <v>0</v>
          </cell>
          <cell r="D264" t="str">
            <v>bag</v>
          </cell>
        </row>
        <row r="265">
          <cell r="A265" t="str">
            <v>Joint Filler 12.5kg</v>
          </cell>
          <cell r="C265">
            <v>0</v>
          </cell>
          <cell r="D265" t="str">
            <v>bag</v>
          </cell>
        </row>
        <row r="266">
          <cell r="A266" t="str">
            <v>Joint Cement 22.5kg</v>
          </cell>
          <cell r="C266">
            <v>0</v>
          </cell>
          <cell r="D266" t="str">
            <v>bag</v>
          </cell>
        </row>
        <row r="267">
          <cell r="A267" t="str">
            <v>Promix LITE Joint Cement 12ltr</v>
          </cell>
          <cell r="C267">
            <v>0</v>
          </cell>
          <cell r="D267" t="str">
            <v>tub</v>
          </cell>
        </row>
        <row r="268">
          <cell r="A268" t="str">
            <v>Ready Mix Joint Cement 12ltr</v>
          </cell>
          <cell r="C268">
            <v>0</v>
          </cell>
          <cell r="D268" t="str">
            <v>tub</v>
          </cell>
        </row>
        <row r="269">
          <cell r="A269" t="str">
            <v>Sub-grid Channel 63x25mm</v>
          </cell>
          <cell r="C269">
            <v>1</v>
          </cell>
          <cell r="D269" t="str">
            <v>m</v>
          </cell>
          <cell r="H269">
            <v>2</v>
          </cell>
        </row>
        <row r="272">
          <cell r="A272" t="str">
            <v>Drywall Primer 10ltr</v>
          </cell>
          <cell r="C272">
            <v>0</v>
          </cell>
          <cell r="D272" t="str">
            <v>tub</v>
          </cell>
        </row>
        <row r="273">
          <cell r="A273" t="str">
            <v>Drywall Sealer 10ltr</v>
          </cell>
          <cell r="C273">
            <v>0</v>
          </cell>
          <cell r="D273" t="str">
            <v>tub</v>
          </cell>
        </row>
        <row r="274">
          <cell r="A274" t="str">
            <v>Drywall Screws 22mm</v>
          </cell>
          <cell r="C274">
            <v>0</v>
          </cell>
          <cell r="D274" t="str">
            <v>box</v>
          </cell>
        </row>
        <row r="275">
          <cell r="A275" t="str">
            <v>Drywall Screws 25mm</v>
          </cell>
          <cell r="C275">
            <v>0</v>
          </cell>
          <cell r="D275" t="str">
            <v>box</v>
          </cell>
          <cell r="H275">
            <v>2.25</v>
          </cell>
        </row>
        <row r="276">
          <cell r="A276" t="str">
            <v>Drywall Screws 32mm</v>
          </cell>
          <cell r="C276">
            <v>0</v>
          </cell>
          <cell r="D276" t="str">
            <v>box</v>
          </cell>
          <cell r="H276">
            <v>2.99</v>
          </cell>
        </row>
        <row r="277">
          <cell r="A277" t="str">
            <v>Drywall Screws 36mm</v>
          </cell>
          <cell r="C277">
            <v>0</v>
          </cell>
          <cell r="D277" t="str">
            <v>box</v>
          </cell>
          <cell r="H277">
            <v>3.2</v>
          </cell>
        </row>
        <row r="278">
          <cell r="A278" t="str">
            <v>Drywall Screws 42mm</v>
          </cell>
          <cell r="C278">
            <v>0</v>
          </cell>
          <cell r="D278" t="str">
            <v>box</v>
          </cell>
          <cell r="H278">
            <v>4.18</v>
          </cell>
        </row>
        <row r="279">
          <cell r="A279" t="str">
            <v>Drywall Screws 50mm</v>
          </cell>
          <cell r="C279">
            <v>0</v>
          </cell>
          <cell r="D279" t="str">
            <v>box</v>
          </cell>
          <cell r="H279">
            <v>4.66</v>
          </cell>
        </row>
        <row r="280">
          <cell r="A280" t="str">
            <v xml:space="preserve">Drywall Screws 60mm </v>
          </cell>
          <cell r="C280">
            <v>0</v>
          </cell>
          <cell r="D280" t="str">
            <v>box</v>
          </cell>
          <cell r="H280">
            <v>8</v>
          </cell>
        </row>
        <row r="281">
          <cell r="A281" t="str">
            <v>Drywall Screws 75mm</v>
          </cell>
          <cell r="C281">
            <v>0</v>
          </cell>
          <cell r="D281" t="str">
            <v>box</v>
          </cell>
          <cell r="H281">
            <v>9</v>
          </cell>
        </row>
        <row r="282">
          <cell r="A282" t="str">
            <v>Drywall Screws 90mm</v>
          </cell>
          <cell r="C282">
            <v>0</v>
          </cell>
          <cell r="D282" t="str">
            <v>box</v>
          </cell>
          <cell r="H282">
            <v>19.600000000000001</v>
          </cell>
        </row>
        <row r="283">
          <cell r="A283" t="str">
            <v>Jackpoint Screws 25mm</v>
          </cell>
          <cell r="C283">
            <v>0</v>
          </cell>
          <cell r="D283" t="str">
            <v>box</v>
          </cell>
          <cell r="H283">
            <v>3.65</v>
          </cell>
        </row>
        <row r="284">
          <cell r="A284" t="str">
            <v>Jackpoint Screws 35mm</v>
          </cell>
          <cell r="C284">
            <v>0</v>
          </cell>
          <cell r="D284" t="str">
            <v>box</v>
          </cell>
          <cell r="H284">
            <v>4.8499999999999996</v>
          </cell>
        </row>
        <row r="285">
          <cell r="A285" t="str">
            <v>Jackpoint Screws 41mm</v>
          </cell>
          <cell r="C285">
            <v>0</v>
          </cell>
          <cell r="D285" t="str">
            <v>box</v>
          </cell>
          <cell r="H285">
            <v>4.99</v>
          </cell>
        </row>
        <row r="286">
          <cell r="A286" t="str">
            <v>Jackpoint Screws 60mm</v>
          </cell>
          <cell r="C286">
            <v>0</v>
          </cell>
          <cell r="D286" t="str">
            <v>box</v>
          </cell>
          <cell r="H286">
            <v>9.4499999999999993</v>
          </cell>
        </row>
        <row r="287">
          <cell r="A287" t="str">
            <v>Drywall Timber Screws 32mm</v>
          </cell>
          <cell r="C287">
            <v>0</v>
          </cell>
          <cell r="D287" t="str">
            <v>box</v>
          </cell>
        </row>
        <row r="288">
          <cell r="A288" t="str">
            <v>Drywall Timber Screws 38mm</v>
          </cell>
          <cell r="C288">
            <v>0</v>
          </cell>
          <cell r="D288" t="str">
            <v>box</v>
          </cell>
        </row>
        <row r="289">
          <cell r="A289" t="str">
            <v>Drywall Timber Screws 41mm</v>
          </cell>
          <cell r="C289">
            <v>0</v>
          </cell>
          <cell r="D289" t="str">
            <v>box</v>
          </cell>
        </row>
        <row r="290">
          <cell r="A290" t="str">
            <v>Drywall Timber Screws 51mm</v>
          </cell>
          <cell r="C290">
            <v>0</v>
          </cell>
          <cell r="D290" t="str">
            <v>box</v>
          </cell>
        </row>
        <row r="291">
          <cell r="A291" t="str">
            <v>Drywall Timber Screws 60mm</v>
          </cell>
          <cell r="C291">
            <v>0</v>
          </cell>
          <cell r="D291" t="str">
            <v>box</v>
          </cell>
        </row>
        <row r="292">
          <cell r="A292" t="str">
            <v>Collated Drywall Screws 25mm</v>
          </cell>
          <cell r="C292">
            <v>0</v>
          </cell>
          <cell r="D292" t="str">
            <v>box</v>
          </cell>
          <cell r="H292">
            <v>4.99</v>
          </cell>
        </row>
        <row r="293">
          <cell r="A293" t="str">
            <v>Collated Drywall Screws 36mm</v>
          </cell>
          <cell r="C293">
            <v>0</v>
          </cell>
          <cell r="D293" t="str">
            <v>box</v>
          </cell>
          <cell r="H293">
            <v>5.8</v>
          </cell>
        </row>
        <row r="294">
          <cell r="A294" t="str">
            <v>Collated Drywall Screws 42mm</v>
          </cell>
          <cell r="C294">
            <v>0</v>
          </cell>
          <cell r="D294" t="str">
            <v>box</v>
          </cell>
          <cell r="H294">
            <v>6.2</v>
          </cell>
        </row>
        <row r="295">
          <cell r="A295" t="str">
            <v>Collated Drywall Screws 50mm</v>
          </cell>
          <cell r="C295">
            <v>0</v>
          </cell>
          <cell r="D295" t="str">
            <v>box</v>
          </cell>
          <cell r="H295">
            <v>7</v>
          </cell>
        </row>
        <row r="296">
          <cell r="A296" t="str">
            <v>Collated Drywall Timber Screws 38mm</v>
          </cell>
          <cell r="C296">
            <v>0</v>
          </cell>
          <cell r="D296" t="str">
            <v>box</v>
          </cell>
        </row>
        <row r="297">
          <cell r="A297" t="str">
            <v>Collated Drywall Timber Screws 41mm</v>
          </cell>
          <cell r="C297">
            <v>0</v>
          </cell>
          <cell r="D297" t="str">
            <v>box</v>
          </cell>
        </row>
        <row r="298">
          <cell r="A298" t="str">
            <v>Collated Drywall Timber Screws 51mm</v>
          </cell>
          <cell r="C298">
            <v>0</v>
          </cell>
          <cell r="D298" t="str">
            <v>box</v>
          </cell>
        </row>
        <row r="299">
          <cell r="A299" t="str">
            <v>Wafer Head Drywall Screws 13mm</v>
          </cell>
          <cell r="C299">
            <v>0</v>
          </cell>
          <cell r="D299" t="str">
            <v>box</v>
          </cell>
          <cell r="H299">
            <v>3.58</v>
          </cell>
        </row>
        <row r="300">
          <cell r="A300" t="str">
            <v>Waferhead Jack-Point Screws 13mm</v>
          </cell>
          <cell r="C300">
            <v>0</v>
          </cell>
          <cell r="D300" t="str">
            <v>box</v>
          </cell>
          <cell r="H300">
            <v>3.58</v>
          </cell>
        </row>
        <row r="301">
          <cell r="A301" t="str">
            <v>Rigidur Screws 30mm</v>
          </cell>
          <cell r="C301">
            <v>0</v>
          </cell>
          <cell r="D301" t="str">
            <v>box</v>
          </cell>
        </row>
        <row r="302">
          <cell r="A302" t="str">
            <v>Rigidur Screws 40mm</v>
          </cell>
          <cell r="C302">
            <v>0</v>
          </cell>
          <cell r="D302" t="str">
            <v>box</v>
          </cell>
        </row>
        <row r="303">
          <cell r="A303" t="str">
            <v>Glasroc F Firecase Screws 40mm</v>
          </cell>
          <cell r="C303">
            <v>0</v>
          </cell>
          <cell r="D303" t="str">
            <v>box</v>
          </cell>
        </row>
        <row r="304">
          <cell r="A304" t="str">
            <v>Glasroc F Firecase Screws 50mm</v>
          </cell>
          <cell r="C304">
            <v>0</v>
          </cell>
          <cell r="D304" t="str">
            <v>box</v>
          </cell>
        </row>
        <row r="305">
          <cell r="A305" t="str">
            <v>Glasroc F Firecase Screws 58mm</v>
          </cell>
          <cell r="C305">
            <v>0</v>
          </cell>
          <cell r="D305" t="str">
            <v>box</v>
          </cell>
        </row>
        <row r="306">
          <cell r="A306" t="str">
            <v>Glasroc F Firecase Screws 70mm</v>
          </cell>
          <cell r="C306">
            <v>0</v>
          </cell>
          <cell r="D306" t="str">
            <v>box</v>
          </cell>
        </row>
        <row r="307">
          <cell r="A307" t="str">
            <v>Nailable Plug 60mm</v>
          </cell>
          <cell r="C307">
            <v>0</v>
          </cell>
          <cell r="D307" t="str">
            <v>box</v>
          </cell>
          <cell r="H307">
            <v>4.8</v>
          </cell>
        </row>
        <row r="308">
          <cell r="A308" t="str">
            <v>Nailable Plug 80mm</v>
          </cell>
          <cell r="C308">
            <v>0</v>
          </cell>
          <cell r="D308" t="str">
            <v>box</v>
          </cell>
          <cell r="H308">
            <v>7.16</v>
          </cell>
        </row>
        <row r="309">
          <cell r="A309" t="str">
            <v>Nailable Plug 110mm</v>
          </cell>
          <cell r="C309">
            <v>0</v>
          </cell>
          <cell r="D309" t="str">
            <v>box</v>
          </cell>
          <cell r="H309">
            <v>10.1</v>
          </cell>
        </row>
        <row r="310">
          <cell r="A310" t="str">
            <v>GypFloor SIF5 Floor Screws</v>
          </cell>
          <cell r="C310">
            <v>0</v>
          </cell>
          <cell r="D310" t="str">
            <v>pack</v>
          </cell>
        </row>
      </sheetData>
      <sheetData sheetId="1">
        <row r="7">
          <cell r="A7" t="str">
            <v>2440X1220X6MM MDF</v>
          </cell>
          <cell r="D7" t="str">
            <v>m2</v>
          </cell>
          <cell r="E7">
            <v>3.53</v>
          </cell>
        </row>
        <row r="8">
          <cell r="A8" t="str">
            <v>2440X1220X9MM MDF</v>
          </cell>
          <cell r="D8" t="str">
            <v>m2</v>
          </cell>
          <cell r="E8">
            <v>4.2</v>
          </cell>
        </row>
        <row r="9">
          <cell r="A9" t="str">
            <v>2440X1220X12mm MDF LIGHT</v>
          </cell>
          <cell r="D9" t="str">
            <v>m2</v>
          </cell>
          <cell r="E9">
            <v>5.96</v>
          </cell>
        </row>
        <row r="10">
          <cell r="A10" t="str">
            <v>2440X1220X18MM MDF LIGHT</v>
          </cell>
          <cell r="D10" t="str">
            <v>m2</v>
          </cell>
          <cell r="E10">
            <v>6.53</v>
          </cell>
        </row>
        <row r="11">
          <cell r="A11" t="str">
            <v>2440X1220X18MM MDF MR</v>
          </cell>
          <cell r="D11" t="str">
            <v>m2</v>
          </cell>
          <cell r="E11">
            <v>11.64</v>
          </cell>
        </row>
        <row r="12">
          <cell r="A12" t="str">
            <v>2440X1220X12MM MDF MR</v>
          </cell>
          <cell r="D12" t="str">
            <v>m2</v>
          </cell>
          <cell r="E12">
            <v>8.94</v>
          </cell>
        </row>
        <row r="13">
          <cell r="A13" t="str">
            <v>3.6mm WBP CHINESE PLY  BB/CC</v>
          </cell>
          <cell r="D13" t="str">
            <v>m2</v>
          </cell>
          <cell r="E13">
            <v>2.62</v>
          </cell>
        </row>
        <row r="14">
          <cell r="A14" t="str">
            <v>5.5mm WBP CHINESE PLY  BB/CC</v>
          </cell>
          <cell r="D14" t="str">
            <v>m2</v>
          </cell>
          <cell r="E14">
            <v>3.31</v>
          </cell>
        </row>
        <row r="15">
          <cell r="A15" t="str">
            <v>9mm WBP CHINESE PLY  BB/CC</v>
          </cell>
          <cell r="D15" t="str">
            <v>m2</v>
          </cell>
          <cell r="E15">
            <v>4.71</v>
          </cell>
        </row>
        <row r="16">
          <cell r="A16" t="str">
            <v>12mm WBP CHINESE PLY  BB/CC</v>
          </cell>
          <cell r="D16" t="str">
            <v>m2</v>
          </cell>
          <cell r="E16">
            <v>6.55</v>
          </cell>
        </row>
        <row r="17">
          <cell r="A17" t="str">
            <v>18mm WBP CHINESE PLY  BB/CC</v>
          </cell>
          <cell r="D17" t="str">
            <v>m2</v>
          </cell>
          <cell r="E17">
            <v>9.23</v>
          </cell>
        </row>
        <row r="18">
          <cell r="A18" t="str">
            <v>CONIFEROUS PLY STRUCTURAL CE2+ 2440 X 1220 X 9MM</v>
          </cell>
          <cell r="D18" t="str">
            <v>m2</v>
          </cell>
          <cell r="E18">
            <v>4.54</v>
          </cell>
        </row>
        <row r="19">
          <cell r="A19" t="str">
            <v>CONIFEROUS PLY STRUCTURAL CE2+ 2440 X 1220 X 12MM</v>
          </cell>
          <cell r="D19" t="str">
            <v>m2</v>
          </cell>
          <cell r="E19">
            <v>5.19</v>
          </cell>
        </row>
        <row r="20">
          <cell r="A20" t="str">
            <v>CONIFEROUS PLY STRUCTURAL CE2+ 2440 X 1220 X 18MM</v>
          </cell>
          <cell r="D20" t="str">
            <v>m2</v>
          </cell>
          <cell r="E20">
            <v>7.92</v>
          </cell>
        </row>
        <row r="21">
          <cell r="A21" t="str">
            <v>FAR EASTERN WBP 2440 X 1220 X 3.6MM (Q-board Cert)</v>
          </cell>
          <cell r="D21" t="str">
            <v>m2</v>
          </cell>
          <cell r="E21">
            <v>2.62</v>
          </cell>
        </row>
        <row r="22">
          <cell r="A22" t="str">
            <v>FAR EASTERN WBP 2440 X 1220 X 5.5MM (Q-board Cert)</v>
          </cell>
          <cell r="D22" t="str">
            <v>m2</v>
          </cell>
          <cell r="E22">
            <v>3.31</v>
          </cell>
        </row>
        <row r="23">
          <cell r="A23" t="str">
            <v>FAR EASTERN WBP 2440 X 1220 X 9MM (Q-board Cert)</v>
          </cell>
          <cell r="D23" t="str">
            <v>m2</v>
          </cell>
          <cell r="E23">
            <v>4.71</v>
          </cell>
        </row>
        <row r="24">
          <cell r="A24" t="str">
            <v>FAR EASTERN WBP 2440 X 1220 X 12MM (Q-board Cert)</v>
          </cell>
          <cell r="D24" t="str">
            <v>m2</v>
          </cell>
          <cell r="E24">
            <v>6.55</v>
          </cell>
        </row>
        <row r="25">
          <cell r="A25" t="str">
            <v>FAR EASTERN WBP 2440 X 1220 X 18MM (Q-board Cert)</v>
          </cell>
          <cell r="D25" t="str">
            <v>m2</v>
          </cell>
          <cell r="E25">
            <v>9.23</v>
          </cell>
        </row>
        <row r="26">
          <cell r="A26" t="str">
            <v>FAR EASTERN WBP 2440 X 1220 X 25MM (Q-board Cert)</v>
          </cell>
          <cell r="D26" t="str">
            <v>m2</v>
          </cell>
          <cell r="E26">
            <v>11.93</v>
          </cell>
        </row>
        <row r="27">
          <cell r="A27" t="str">
            <v>OSB3 BBA APPROVED 2400 X 1200 X 9MM</v>
          </cell>
          <cell r="D27" t="str">
            <v>m2</v>
          </cell>
          <cell r="E27">
            <v>3.44</v>
          </cell>
        </row>
        <row r="28">
          <cell r="A28" t="str">
            <v>OSB3 BBA APPROVED 2440 X 1220 X 11MM</v>
          </cell>
          <cell r="D28" t="str">
            <v>m2</v>
          </cell>
          <cell r="E28">
            <v>4.4000000000000004</v>
          </cell>
        </row>
        <row r="29">
          <cell r="A29" t="str">
            <v>OSB3 BBA APPROVED 2440 X 1220 X 18MM</v>
          </cell>
          <cell r="D29" t="str">
            <v>m2</v>
          </cell>
          <cell r="E29">
            <v>6.39</v>
          </cell>
        </row>
        <row r="30">
          <cell r="A30" t="str">
            <v>CHIPBOARD FLOORING TG4 MR 2400 X 600 X 18MM</v>
          </cell>
          <cell r="D30" t="str">
            <v>m2</v>
          </cell>
          <cell r="E30">
            <v>6.04</v>
          </cell>
        </row>
        <row r="31">
          <cell r="A31" t="str">
            <v>CHIPBOARD FLOORING TG4 MR 2400 X 600 X 22MM</v>
          </cell>
          <cell r="D31" t="str">
            <v>m2</v>
          </cell>
          <cell r="E31">
            <v>7.37</v>
          </cell>
        </row>
        <row r="32">
          <cell r="A32" t="str">
            <v>2135x915x45MM DOOR BLANK</v>
          </cell>
          <cell r="D32" t="str">
            <v>EA</v>
          </cell>
          <cell r="E32">
            <v>65.13</v>
          </cell>
        </row>
        <row r="33">
          <cell r="A33" t="str">
            <v>726 X 44MM FD30 INTERIOR DOOR</v>
          </cell>
          <cell r="D33" t="str">
            <v>EA</v>
          </cell>
          <cell r="E33">
            <v>46.6</v>
          </cell>
        </row>
        <row r="34">
          <cell r="A34" t="str">
            <v>727 X 35MM INTERIOR DOOR</v>
          </cell>
          <cell r="D34" t="str">
            <v>EA</v>
          </cell>
          <cell r="E34">
            <v>34.950000000000003</v>
          </cell>
        </row>
        <row r="35">
          <cell r="A35" t="str">
            <v>BORG DIGILOCK</v>
          </cell>
          <cell r="D35" t="str">
            <v>EA</v>
          </cell>
          <cell r="E35">
            <v>56.924999999999997</v>
          </cell>
        </row>
        <row r="36">
          <cell r="A36" t="str">
            <v>BRITON REF200 DOOR CLOSER</v>
          </cell>
          <cell r="D36" t="str">
            <v>EA</v>
          </cell>
          <cell r="E36">
            <v>45</v>
          </cell>
        </row>
        <row r="37">
          <cell r="A37" t="str">
            <v>SAWN CARCASSING TREATED 10 X 38MM</v>
          </cell>
          <cell r="D37" t="str">
            <v>lm</v>
          </cell>
          <cell r="E37">
            <v>0.19</v>
          </cell>
        </row>
        <row r="38">
          <cell r="A38" t="str">
            <v>SAWN CARCASSING TREATED 19 X 38MM</v>
          </cell>
          <cell r="D38" t="str">
            <v>lm</v>
          </cell>
          <cell r="E38">
            <v>0.26565</v>
          </cell>
        </row>
        <row r="39">
          <cell r="A39" t="str">
            <v>SAWN CARCASSING TREATED 25 X 38MM</v>
          </cell>
          <cell r="D39" t="str">
            <v>lm</v>
          </cell>
          <cell r="E39">
            <v>0.33</v>
          </cell>
        </row>
        <row r="40">
          <cell r="A40" t="str">
            <v>SAWN CARCASSING TREATED 22 X 50MM</v>
          </cell>
          <cell r="D40" t="str">
            <v>lm</v>
          </cell>
          <cell r="E40">
            <v>0.35420000000000001</v>
          </cell>
        </row>
        <row r="41">
          <cell r="A41" t="str">
            <v>SAWN CARCASSING TREATED 22 X 100MM</v>
          </cell>
          <cell r="D41" t="str">
            <v>lm</v>
          </cell>
          <cell r="E41">
            <v>0.69</v>
          </cell>
        </row>
        <row r="42">
          <cell r="A42" t="str">
            <v>SAWN CARCASSING TREATED 38 X 50MM</v>
          </cell>
          <cell r="D42" t="str">
            <v>lm</v>
          </cell>
          <cell r="E42">
            <v>0.61</v>
          </cell>
        </row>
        <row r="43">
          <cell r="A43" t="str">
            <v>SAWN CARCASSING TREATED 47 X 50MM</v>
          </cell>
          <cell r="D43" t="str">
            <v>lm</v>
          </cell>
          <cell r="E43">
            <v>0.75</v>
          </cell>
        </row>
        <row r="44">
          <cell r="A44" t="str">
            <v>SAWN CARCASSING TREATED 47 X 100MM</v>
          </cell>
          <cell r="D44" t="str">
            <v>lm</v>
          </cell>
          <cell r="E44">
            <v>1.19</v>
          </cell>
        </row>
        <row r="45">
          <cell r="A45" t="str">
            <v>SAWN CARCASSING TREATED 47 X 150MM</v>
          </cell>
          <cell r="D45" t="str">
            <v>lm</v>
          </cell>
          <cell r="E45">
            <v>1.84</v>
          </cell>
        </row>
        <row r="46">
          <cell r="A46" t="str">
            <v>REGULARISED JOIST KD C16 TREATED 45 X 45MM</v>
          </cell>
          <cell r="D46" t="str">
            <v>lm</v>
          </cell>
          <cell r="E46">
            <v>0.82</v>
          </cell>
        </row>
        <row r="47">
          <cell r="A47" t="str">
            <v>REGULARISED JOIST KD C16 TREATED 45 X 70MM</v>
          </cell>
          <cell r="D47" t="str">
            <v>lm</v>
          </cell>
          <cell r="E47">
            <v>1.18</v>
          </cell>
        </row>
        <row r="48">
          <cell r="A48" t="str">
            <v>REGULARISED JOIST KD C16 TREATED 45 X 95MM</v>
          </cell>
          <cell r="D48" t="str">
            <v>lm</v>
          </cell>
          <cell r="E48">
            <v>1.35</v>
          </cell>
        </row>
        <row r="49">
          <cell r="A49" t="str">
            <v>REGULARISED JOIST KD C16 TREATED 45 X 120MM</v>
          </cell>
          <cell r="D49" t="str">
            <v>lm</v>
          </cell>
          <cell r="E49">
            <v>1.76</v>
          </cell>
        </row>
        <row r="50">
          <cell r="A50" t="str">
            <v>REGULARISED JOIST KD C16 TREATED 45 X 145MM</v>
          </cell>
          <cell r="D50" t="str">
            <v>lm</v>
          </cell>
          <cell r="E50">
            <v>1.87</v>
          </cell>
        </row>
        <row r="51">
          <cell r="A51" t="str">
            <v>REGULARISED JOIST KD C16 TREATED 45 X 170MM</v>
          </cell>
          <cell r="D51" t="str">
            <v>lm</v>
          </cell>
          <cell r="E51">
            <v>2.58</v>
          </cell>
        </row>
        <row r="52">
          <cell r="A52" t="str">
            <v>REGULARISED JOIST KD C16 TREATED 45 X 195MM</v>
          </cell>
          <cell r="D52" t="str">
            <v>lm</v>
          </cell>
          <cell r="E52">
            <v>2.73</v>
          </cell>
        </row>
        <row r="53">
          <cell r="A53" t="str">
            <v>REGULARISED JOIST KD C16 TREATED 45 X 220MM</v>
          </cell>
          <cell r="D53" t="str">
            <v>lm</v>
          </cell>
          <cell r="E53">
            <v>3.18</v>
          </cell>
        </row>
        <row r="54">
          <cell r="A54" t="str">
            <v>CLS TREATED 50 X 100 X 2400MM</v>
          </cell>
          <cell r="D54" t="str">
            <v>lm</v>
          </cell>
          <cell r="E54">
            <v>1.43</v>
          </cell>
        </row>
        <row r="55">
          <cell r="A55" t="str">
            <v>CLS TREATED 50 X 100 X 4800MM</v>
          </cell>
          <cell r="D55" t="str">
            <v>lm</v>
          </cell>
          <cell r="E55">
            <v>1.43</v>
          </cell>
        </row>
        <row r="56">
          <cell r="A56" t="str">
            <v>CLS TREATED 50 X 75 X 2400MM</v>
          </cell>
          <cell r="D56" t="str">
            <v>lm</v>
          </cell>
          <cell r="E56">
            <v>1.07</v>
          </cell>
        </row>
        <row r="57">
          <cell r="A57" t="str">
            <v>CLS TREATED 50 X 75 X 4800MM</v>
          </cell>
          <cell r="D57" t="str">
            <v>lm</v>
          </cell>
          <cell r="E57">
            <v>1.07</v>
          </cell>
        </row>
        <row r="58">
          <cell r="A58" t="str">
            <v>CLS 50X100X2400mm</v>
          </cell>
          <cell r="D58" t="str">
            <v>lm</v>
          </cell>
          <cell r="E58">
            <v>1.34</v>
          </cell>
        </row>
        <row r="59">
          <cell r="A59" t="str">
            <v>CLS 50X100X4800mm</v>
          </cell>
          <cell r="D59" t="str">
            <v>lm</v>
          </cell>
          <cell r="E59">
            <v>1.34</v>
          </cell>
        </row>
        <row r="60">
          <cell r="A60" t="str">
            <v>CLS 50X75X2400mm</v>
          </cell>
          <cell r="D60" t="str">
            <v>lm</v>
          </cell>
          <cell r="E60">
            <v>1.03</v>
          </cell>
        </row>
        <row r="61">
          <cell r="A61" t="str">
            <v>CLS 50X75X4800mm</v>
          </cell>
          <cell r="D61" t="str">
            <v>lm</v>
          </cell>
          <cell r="E61">
            <v>1.03</v>
          </cell>
        </row>
        <row r="62">
          <cell r="A62" t="str">
            <v>SAM 15 MDF 14.5 X 69 OGEE PRIMED 5.49M</v>
          </cell>
          <cell r="D62" t="str">
            <v>lm</v>
          </cell>
          <cell r="E62">
            <v>0.82</v>
          </cell>
        </row>
        <row r="63">
          <cell r="A63" t="str">
            <v>SAM 15 MDF 14.5 X 94 OGEE PRIMED 5.49M</v>
          </cell>
          <cell r="D63" t="str">
            <v>lm</v>
          </cell>
          <cell r="E63">
            <v>1.0900000000000001</v>
          </cell>
        </row>
        <row r="64">
          <cell r="A64" t="str">
            <v>SAM 15 MDF 14.5 X 144 OGEE PRIMED 5.49M</v>
          </cell>
          <cell r="D64" t="str">
            <v>lm</v>
          </cell>
          <cell r="E64">
            <v>1.67</v>
          </cell>
        </row>
        <row r="65">
          <cell r="A65" t="str">
            <v>SAM 23 MDF 12 X 94 R1A OGEE PRIMED 5.49M</v>
          </cell>
          <cell r="D65" t="str">
            <v>lm</v>
          </cell>
          <cell r="E65">
            <v>0.93</v>
          </cell>
        </row>
        <row r="66">
          <cell r="A66" t="str">
            <v>SAM 24 MDF 12 X 69 R2A OGEE PRIMED 5.49M</v>
          </cell>
          <cell r="D66" t="str">
            <v>lm</v>
          </cell>
          <cell r="E66">
            <v>0.7</v>
          </cell>
        </row>
        <row r="67">
          <cell r="A67" t="str">
            <v>DRESSED REDWOOD 12 X 45MM</v>
          </cell>
          <cell r="D67" t="str">
            <v>lm</v>
          </cell>
          <cell r="E67">
            <v>0.44274999999999998</v>
          </cell>
        </row>
        <row r="68">
          <cell r="A68" t="str">
            <v>DRESSED REDWOOD 12 X 70MM</v>
          </cell>
          <cell r="D68" t="str">
            <v>lm</v>
          </cell>
          <cell r="E68">
            <v>0.65</v>
          </cell>
        </row>
        <row r="69">
          <cell r="A69" t="str">
            <v>DRESSED REDWOOD 12 X 95MM</v>
          </cell>
          <cell r="D69" t="str">
            <v>lm</v>
          </cell>
          <cell r="E69">
            <v>0.8728499999999999</v>
          </cell>
        </row>
        <row r="70">
          <cell r="A70" t="str">
            <v>DRESSED REDWOOD 12 X 145MM</v>
          </cell>
          <cell r="D70" t="str">
            <v>lm</v>
          </cell>
          <cell r="E70">
            <v>1.3</v>
          </cell>
        </row>
        <row r="71">
          <cell r="A71" t="str">
            <v>DRESSED REDWOOD 21 X 45MM</v>
          </cell>
          <cell r="D71" t="str">
            <v>lm</v>
          </cell>
          <cell r="E71">
            <v>0.57999999999999996</v>
          </cell>
        </row>
        <row r="72">
          <cell r="A72" t="str">
            <v>DRESSED REDWOOD 21 X 70MM</v>
          </cell>
          <cell r="D72" t="str">
            <v>lm</v>
          </cell>
          <cell r="E72">
            <v>1.18</v>
          </cell>
        </row>
        <row r="73">
          <cell r="A73" t="str">
            <v>DRESSED REDWOOD 21 X 95MM</v>
          </cell>
          <cell r="D73" t="str">
            <v>lm</v>
          </cell>
          <cell r="E73">
            <v>1.35</v>
          </cell>
        </row>
        <row r="74">
          <cell r="A74" t="str">
            <v>DRESSED REDWOOD 21 X 120MM</v>
          </cell>
          <cell r="D74" t="str">
            <v>lm</v>
          </cell>
          <cell r="E74">
            <v>1.75</v>
          </cell>
        </row>
        <row r="75">
          <cell r="A75" t="str">
            <v>DRESSED REDWOOD 21 X 145MM</v>
          </cell>
          <cell r="D75" t="str">
            <v>lm</v>
          </cell>
          <cell r="E75">
            <v>1.89</v>
          </cell>
        </row>
        <row r="76">
          <cell r="A76" t="str">
            <v>DRESSED REDWOOD 21 X 195MM</v>
          </cell>
          <cell r="D76" t="str">
            <v>lm</v>
          </cell>
          <cell r="E76">
            <v>2.46</v>
          </cell>
        </row>
        <row r="77">
          <cell r="A77" t="str">
            <v>DRESSED REDWOOD 21 X 220MM</v>
          </cell>
          <cell r="D77" t="str">
            <v>lm</v>
          </cell>
          <cell r="E77">
            <v>2.64</v>
          </cell>
        </row>
        <row r="78">
          <cell r="A78" t="str">
            <v>DRESSED REDWOOD 33 X 45MM</v>
          </cell>
          <cell r="D78" t="str">
            <v>lm</v>
          </cell>
          <cell r="E78">
            <v>1.42</v>
          </cell>
        </row>
        <row r="79">
          <cell r="A79" t="str">
            <v>DRESSED REDWOOD 33 X 70MM</v>
          </cell>
          <cell r="D79" t="str">
            <v>lm</v>
          </cell>
          <cell r="E79">
            <v>1.51</v>
          </cell>
        </row>
        <row r="80">
          <cell r="A80" t="str">
            <v>DRESSED REDWOOD 33 X 95MM</v>
          </cell>
          <cell r="D80" t="str">
            <v>lm</v>
          </cell>
          <cell r="E80">
            <v>2.67</v>
          </cell>
        </row>
        <row r="81">
          <cell r="A81" t="str">
            <v>DRESSED REDWOOD 33 X 120MM</v>
          </cell>
          <cell r="D81" t="str">
            <v>lm</v>
          </cell>
          <cell r="E81">
            <v>2.84</v>
          </cell>
        </row>
        <row r="82">
          <cell r="A82" t="str">
            <v>DRESSED REDWOOD 33 X 145MM</v>
          </cell>
          <cell r="D82" t="str">
            <v>lm</v>
          </cell>
          <cell r="E82">
            <v>4.04</v>
          </cell>
        </row>
        <row r="83">
          <cell r="A83" t="str">
            <v>DRESSED REDWOOD 45 X 45MM</v>
          </cell>
          <cell r="D83" t="str">
            <v>lm</v>
          </cell>
          <cell r="E83">
            <v>1.35</v>
          </cell>
        </row>
        <row r="84">
          <cell r="A84" t="str">
            <v>DRESSED REDWOOD 45 X 70MM</v>
          </cell>
          <cell r="D84" t="str">
            <v>lm</v>
          </cell>
          <cell r="E84">
            <v>1.94</v>
          </cell>
        </row>
        <row r="85">
          <cell r="A85" t="str">
            <v>DRESSED REDWOOD 45 X 95MM</v>
          </cell>
          <cell r="D85" t="str">
            <v>lm</v>
          </cell>
          <cell r="E85">
            <v>2.65</v>
          </cell>
        </row>
        <row r="86">
          <cell r="A86" t="str">
            <v>DRESSED REDWOOD 45 X 120MM</v>
          </cell>
          <cell r="D86" t="str">
            <v>lm</v>
          </cell>
          <cell r="E86">
            <v>3.32</v>
          </cell>
        </row>
        <row r="87">
          <cell r="A87" t="str">
            <v>DRESSED REDWOOD 45 X 145MM</v>
          </cell>
          <cell r="D87" t="str">
            <v>lm</v>
          </cell>
          <cell r="E87">
            <v>4.42</v>
          </cell>
        </row>
      </sheetData>
      <sheetData sheetId="2">
        <row r="25">
          <cell r="A25" t="str">
            <v>Single Width Scaffold Tower</v>
          </cell>
          <cell r="B25">
            <v>18.760000000000002</v>
          </cell>
        </row>
        <row r="26">
          <cell r="A26" t="str">
            <v>Double Width Scaffold Tower</v>
          </cell>
          <cell r="B26">
            <v>18.760000000000002</v>
          </cell>
        </row>
        <row r="27">
          <cell r="A27" t="str">
            <v>Pop up</v>
          </cell>
          <cell r="B27">
            <v>30</v>
          </cell>
        </row>
        <row r="28">
          <cell r="A28" t="str">
            <v>Podium Step Platform</v>
          </cell>
          <cell r="B28">
            <v>29.85</v>
          </cell>
        </row>
        <row r="30">
          <cell r="A30" t="str">
            <v>Scissor Lift Electric 7.6 m GS 1930</v>
          </cell>
          <cell r="B30">
            <v>71</v>
          </cell>
        </row>
        <row r="31">
          <cell r="A31" t="str">
            <v>Scissor Lift Electric 8.0 m GS 2032</v>
          </cell>
          <cell r="B31">
            <v>71</v>
          </cell>
        </row>
        <row r="32">
          <cell r="A32" t="str">
            <v>Scissor Lift Electric 9.8 m GS 2646</v>
          </cell>
          <cell r="B32">
            <v>106</v>
          </cell>
        </row>
        <row r="33">
          <cell r="A33" t="str">
            <v>Scissor Lift Electric 9.8 m GS 2632</v>
          </cell>
          <cell r="B33">
            <v>118</v>
          </cell>
        </row>
        <row r="34">
          <cell r="A34" t="str">
            <v>Scissor Lift Electric 11.8 m GS 3246</v>
          </cell>
          <cell r="B34">
            <v>123</v>
          </cell>
        </row>
        <row r="35">
          <cell r="A35" t="str">
            <v>Wide Deck Scissor Lift Electric 12 m 3369 LE</v>
          </cell>
          <cell r="B35">
            <v>161</v>
          </cell>
        </row>
        <row r="36">
          <cell r="A36" t="str">
            <v>Wide Deck Scissor Lift Electric 11.5 m GS 3268</v>
          </cell>
          <cell r="B36">
            <v>150</v>
          </cell>
        </row>
        <row r="37">
          <cell r="A37" t="str">
            <v>Wide Deck Scissor Lift Diesel 9.8 m GS 2668</v>
          </cell>
          <cell r="B37">
            <v>130</v>
          </cell>
        </row>
        <row r="38">
          <cell r="A38" t="str">
            <v>Wide Deck Scissor Lift Diesel 9.8 m 260 MRT</v>
          </cell>
          <cell r="B38">
            <v>134</v>
          </cell>
        </row>
        <row r="39">
          <cell r="A39" t="str">
            <v>Wide Deck Scissor Lift Diesel 11.8 m GS 3268 RT</v>
          </cell>
          <cell r="B39">
            <v>150</v>
          </cell>
        </row>
        <row r="40">
          <cell r="A40" t="str">
            <v>Wide Deck Scissor Lift Diesel 12 m 330 CRT</v>
          </cell>
          <cell r="B40">
            <v>150</v>
          </cell>
        </row>
        <row r="41">
          <cell r="A41" t="str">
            <v>Wide Deck Scissor Lift Diesel 17 m 500 RTS</v>
          </cell>
          <cell r="B41">
            <v>181</v>
          </cell>
        </row>
        <row r="42">
          <cell r="A42" t="str">
            <v>Wide Deck Scissor Lift Diesel 18 m GS 5390 RT</v>
          </cell>
          <cell r="B42">
            <v>211</v>
          </cell>
        </row>
        <row r="43">
          <cell r="A43" t="str">
            <v>Narrow Boom Vertical Mast Electric 10 m STAR 10</v>
          </cell>
          <cell r="B43">
            <v>168</v>
          </cell>
        </row>
        <row r="44">
          <cell r="A44" t="str">
            <v>Narrow Boom (Z) Electric 10.98 m 300 AJP</v>
          </cell>
          <cell r="B44">
            <v>171</v>
          </cell>
        </row>
        <row r="45">
          <cell r="A45" t="str">
            <v>Boom Lift Electric 12.4 m Z34/22</v>
          </cell>
          <cell r="B45">
            <v>170</v>
          </cell>
        </row>
        <row r="46">
          <cell r="A46" t="str">
            <v>Boom Lift Electric 14.02 m n40e</v>
          </cell>
          <cell r="B46">
            <v>181</v>
          </cell>
        </row>
        <row r="47">
          <cell r="A47" t="str">
            <v>Boom Lift Diesel or Electric 15.7 m Z45</v>
          </cell>
          <cell r="B47">
            <v>169</v>
          </cell>
        </row>
        <row r="48">
          <cell r="A48" t="str">
            <v>Boom Lift Diesel 15.85 m 460 SJ</v>
          </cell>
          <cell r="B48">
            <v>171</v>
          </cell>
        </row>
        <row r="49">
          <cell r="A49" t="str">
            <v>Boom Lift Diesel 20.2 m 600AJ / Z60</v>
          </cell>
          <cell r="B49">
            <v>261</v>
          </cell>
        </row>
        <row r="50">
          <cell r="A50" t="str">
            <v>Boom Lift Diesel 20.2 m 600SJ / S60</v>
          </cell>
          <cell r="B50">
            <v>261</v>
          </cell>
        </row>
        <row r="51">
          <cell r="A51" t="str">
            <v>Boom Lift Diesel 22 m 660SJ</v>
          </cell>
          <cell r="B51">
            <v>261</v>
          </cell>
        </row>
        <row r="52">
          <cell r="A52" t="str">
            <v>Boom Lift Diesel 26.38 m 800 AJ / Z80</v>
          </cell>
          <cell r="B52">
            <v>451</v>
          </cell>
        </row>
        <row r="53">
          <cell r="A53" t="str">
            <v>Boom Lift Diesel 28.04 m 860 SJ</v>
          </cell>
          <cell r="B53">
            <v>451</v>
          </cell>
        </row>
      </sheetData>
      <sheetData sheetId="3">
        <row r="7">
          <cell r="AX7" t="str">
            <v>C STUD 50MM</v>
          </cell>
        </row>
        <row r="8">
          <cell r="AX8" t="str">
            <v>C STUD 60MM</v>
          </cell>
        </row>
        <row r="9">
          <cell r="AX9" t="str">
            <v>C STUD 70MM</v>
          </cell>
        </row>
        <row r="10">
          <cell r="AX10" t="str">
            <v>C STUD 70MM HD</v>
          </cell>
        </row>
        <row r="11">
          <cell r="AX11" t="str">
            <v>C STUD 90MM</v>
          </cell>
        </row>
        <row r="12">
          <cell r="AX12" t="str">
            <v>C STUD 90MM HD</v>
          </cell>
        </row>
        <row r="13">
          <cell r="AX13" t="str">
            <v>C STUD 90MM SD</v>
          </cell>
        </row>
        <row r="14">
          <cell r="AX14" t="str">
            <v>C STUD 146MM</v>
          </cell>
        </row>
        <row r="15">
          <cell r="AX15" t="str">
            <v>I STUD 50MM</v>
          </cell>
        </row>
        <row r="16">
          <cell r="AX16" t="str">
            <v>I STUD 60MM</v>
          </cell>
        </row>
        <row r="17">
          <cell r="AX17" t="str">
            <v>I STUD 60MM HD</v>
          </cell>
        </row>
        <row r="18">
          <cell r="AX18" t="str">
            <v>I STUD 70MM</v>
          </cell>
        </row>
        <row r="19">
          <cell r="AX19" t="str">
            <v>I STUD 70MM HD</v>
          </cell>
        </row>
        <row r="20">
          <cell r="AX20" t="str">
            <v>I STUD 90MM</v>
          </cell>
        </row>
        <row r="21">
          <cell r="AX21" t="str">
            <v>I STUD 146MM</v>
          </cell>
        </row>
        <row r="22">
          <cell r="AX22" t="str">
            <v>ACOUSTIC STUD 70MM</v>
          </cell>
        </row>
        <row r="23">
          <cell r="AX23" t="str">
            <v>ACOUSTIC STUD 90MM</v>
          </cell>
        </row>
        <row r="24">
          <cell r="AX24" t="str">
            <v>ACOUSTIC STUD 146MM</v>
          </cell>
        </row>
        <row r="25">
          <cell r="AX25" t="str">
            <v>SHAFTWALL 60MM</v>
          </cell>
        </row>
        <row r="26">
          <cell r="AX26" t="str">
            <v>SHAFTWALL 70MM</v>
          </cell>
        </row>
        <row r="27">
          <cell r="AX27" t="str">
            <v>SHAFTWALL 90MM</v>
          </cell>
        </row>
        <row r="28">
          <cell r="AX28" t="str">
            <v>SHAFTWALL 146MM</v>
          </cell>
        </row>
        <row r="29">
          <cell r="AX29" t="str">
            <v>WALL LINER 75MM</v>
          </cell>
        </row>
        <row r="30">
          <cell r="AX30" t="str">
            <v>WALL LINER 125MM</v>
          </cell>
        </row>
        <row r="31">
          <cell r="AX31" t="str">
            <v>MF5 FURRINGS DIRECT</v>
          </cell>
        </row>
        <row r="32">
          <cell r="AX32" t="str">
            <v>STAGGERED 60 C STUD / 70 TRACK</v>
          </cell>
        </row>
        <row r="33">
          <cell r="AX33" t="str">
            <v>STAGGERED 90 C STUD / 146 TRACK</v>
          </cell>
        </row>
        <row r="34">
          <cell r="AX34" t="str">
            <v>STAGGERED 60 I STUD / 70 TRACK</v>
          </cell>
        </row>
        <row r="35">
          <cell r="AX35" t="str">
            <v>STAGGERED 90 I STUD / 146 TRACK</v>
          </cell>
        </row>
        <row r="36">
          <cell r="AX36" t="str">
            <v>Encasement 2 sided</v>
          </cell>
        </row>
        <row r="37">
          <cell r="AX37" t="str">
            <v>Encasement 3/4 sided</v>
          </cell>
        </row>
        <row r="38">
          <cell r="AX38" t="str">
            <v>MF Ceiling</v>
          </cell>
        </row>
      </sheetData>
      <sheetData sheetId="4"/>
      <sheetData sheetId="5">
        <row r="6">
          <cell r="A6" t="str">
            <v>2mm Plaster Skim (exc beads)</v>
          </cell>
        </row>
        <row r="7">
          <cell r="A7" t="str">
            <v>2mm Plaster Skim (inc beads)</v>
          </cell>
        </row>
        <row r="8">
          <cell r="A8" t="str">
            <v>2mm Plaster Skim (exc beads) Ceilings</v>
          </cell>
        </row>
        <row r="9">
          <cell r="A9" t="str">
            <v>2mm Plaster Skim (inc beads) Ceilings</v>
          </cell>
        </row>
        <row r="10">
          <cell r="A10" t="str">
            <v>Tape &amp; Joint (exc beads)</v>
          </cell>
        </row>
        <row r="11">
          <cell r="A11" t="str">
            <v>Tape &amp; Joint (inc beads)</v>
          </cell>
        </row>
        <row r="12">
          <cell r="A12" t="str">
            <v>Tape &amp; Joint (exc beads) Ceilings</v>
          </cell>
        </row>
        <row r="13">
          <cell r="A13" t="str">
            <v>Tape &amp; Joint (inc beads) Ceilings</v>
          </cell>
        </row>
      </sheetData>
      <sheetData sheetId="6"/>
      <sheetData sheetId="7"/>
      <sheetData sheetId="8"/>
      <sheetData sheetId="9"/>
      <sheetData sheetId="10"/>
      <sheetData sheetId="11"/>
      <sheetData sheetId="12"/>
      <sheetData sheetId="13"/>
      <sheetData sheetId="14"/>
      <sheetData sheetId="15">
        <row r="6">
          <cell r="A6" t="str">
            <v>Metal Fixer 600 cts</v>
          </cell>
        </row>
        <row r="7">
          <cell r="A7" t="str">
            <v>Metal Fixer 400 cts</v>
          </cell>
        </row>
        <row r="8">
          <cell r="A8" t="str">
            <v>Metal Fixer 300 cts</v>
          </cell>
        </row>
        <row r="9">
          <cell r="A9" t="str">
            <v>E/O I stud Fixer</v>
          </cell>
        </row>
        <row r="10">
          <cell r="A10" t="str">
            <v>E/O Metal Fixer Curved</v>
          </cell>
        </row>
        <row r="11">
          <cell r="A11" t="str">
            <v>E/O Metal Fixer Shaftwall</v>
          </cell>
        </row>
        <row r="12">
          <cell r="A12" t="str">
            <v>E/O Metal Fixer Staggered Stud</v>
          </cell>
        </row>
        <row r="13">
          <cell r="A13" t="str">
            <v>Deflection Head Fixer</v>
          </cell>
        </row>
        <row r="14">
          <cell r="A14" t="str">
            <v>Gyplyner Fixer 600 cts</v>
          </cell>
        </row>
        <row r="15">
          <cell r="A15" t="str">
            <v>Gyplyner Fixer 400 cts</v>
          </cell>
        </row>
        <row r="16">
          <cell r="A16" t="str">
            <v>Gyplyner Fixer 300 cts</v>
          </cell>
        </row>
        <row r="17">
          <cell r="A17" t="str">
            <v>Resilient Bar Fixer</v>
          </cell>
        </row>
        <row r="18">
          <cell r="A18" t="str">
            <v>Steel Post Fixer</v>
          </cell>
        </row>
        <row r="19">
          <cell r="A19" t="str">
            <v>MF Ceiling Fixer</v>
          </cell>
        </row>
        <row r="20">
          <cell r="A20" t="str">
            <v>Timber Frame Fixer 600cts</v>
          </cell>
        </row>
        <row r="21">
          <cell r="A21" t="str">
            <v>Timber Frame Fixer 400cts</v>
          </cell>
        </row>
        <row r="22">
          <cell r="A22" t="str">
            <v>Timber Frame Fixer 300cts</v>
          </cell>
        </row>
        <row r="23">
          <cell r="A23" t="str">
            <v>Timber Sole Plate Fixer</v>
          </cell>
        </row>
        <row r="24">
          <cell r="A24" t="str">
            <v>Dot and Dab</v>
          </cell>
        </row>
        <row r="25">
          <cell r="A25" t="str">
            <v>Dot and Dab on Metal Furrings</v>
          </cell>
        </row>
        <row r="26">
          <cell r="A26" t="str">
            <v>Metal Furring Fixer 600 cts</v>
          </cell>
        </row>
        <row r="27">
          <cell r="A27" t="str">
            <v>Metal Furring Fixer 400 cts</v>
          </cell>
        </row>
        <row r="28">
          <cell r="A28" t="str">
            <v>Metal Furring Fixer 300 cts</v>
          </cell>
        </row>
        <row r="29">
          <cell r="A29" t="str">
            <v>Metal Furring Fixer Ceilings</v>
          </cell>
        </row>
        <row r="31">
          <cell r="A31" t="str">
            <v>Board Fixer</v>
          </cell>
        </row>
        <row r="32">
          <cell r="A32" t="str">
            <v>E/O Board Fixer Curved</v>
          </cell>
        </row>
        <row r="33">
          <cell r="A33" t="str">
            <v>Board Fixer Ceilings</v>
          </cell>
        </row>
        <row r="34">
          <cell r="A34" t="str">
            <v>Timber Sheet Fixer</v>
          </cell>
        </row>
        <row r="35">
          <cell r="A35" t="str">
            <v>Timber Sheet Fixer Ceilings</v>
          </cell>
        </row>
        <row r="36">
          <cell r="A36" t="str">
            <v>Insulation Quilt Fixer</v>
          </cell>
        </row>
        <row r="37">
          <cell r="A37" t="str">
            <v>Insulation Quilt Fixer Ceilings</v>
          </cell>
        </row>
        <row r="38">
          <cell r="A38" t="str">
            <v>Semi-Rigid Insulation btwn studs</v>
          </cell>
        </row>
        <row r="39">
          <cell r="A39" t="str">
            <v>Vapour Barrier</v>
          </cell>
        </row>
        <row r="40">
          <cell r="A40" t="str">
            <v>Security Mesh Fixer</v>
          </cell>
        </row>
        <row r="41">
          <cell r="A41" t="str">
            <v>Door Opening Former</v>
          </cell>
        </row>
        <row r="43">
          <cell r="A43" t="str">
            <v>Column Encasement Metal Fixer</v>
          </cell>
        </row>
        <row r="44">
          <cell r="A44" t="str">
            <v>Column Encasement Board Fixer</v>
          </cell>
        </row>
        <row r="45">
          <cell r="A45" t="str">
            <v>Column Encasement Taper</v>
          </cell>
        </row>
        <row r="46">
          <cell r="A46" t="str">
            <v>Column Encasement Skim</v>
          </cell>
        </row>
        <row r="48">
          <cell r="A48" t="str">
            <v>Beam Encasement Metal Fixer</v>
          </cell>
        </row>
        <row r="49">
          <cell r="A49" t="str">
            <v>Beam Encasement Board Fixer</v>
          </cell>
        </row>
        <row r="50">
          <cell r="A50" t="str">
            <v>Beam Encasement Taper</v>
          </cell>
        </row>
        <row r="51">
          <cell r="A51" t="str">
            <v>Beam Encasement Skim</v>
          </cell>
        </row>
        <row r="53">
          <cell r="A53" t="str">
            <v>Bulkhead Metal Fixer</v>
          </cell>
        </row>
        <row r="54">
          <cell r="A54" t="str">
            <v>Bulkhead Board Fixer</v>
          </cell>
        </row>
        <row r="55">
          <cell r="A55" t="str">
            <v>Bulkhead Taper</v>
          </cell>
        </row>
        <row r="56">
          <cell r="A56" t="str">
            <v>Bulkhead Skim</v>
          </cell>
        </row>
        <row r="58">
          <cell r="A58" t="str">
            <v>2mm Plaster Skim (exc beads)</v>
          </cell>
        </row>
        <row r="59">
          <cell r="A59" t="str">
            <v>2mm Plaster Skim (inc beads)</v>
          </cell>
        </row>
        <row r="60">
          <cell r="A60" t="str">
            <v>Tape &amp; Joint (exc beads)</v>
          </cell>
        </row>
        <row r="61">
          <cell r="A61" t="str">
            <v>Tape &amp; Joint (inc beads)</v>
          </cell>
        </row>
        <row r="62">
          <cell r="A62" t="str">
            <v>2mm Plaster Skim (exc beads) Ceilings</v>
          </cell>
        </row>
        <row r="63">
          <cell r="A63" t="str">
            <v>2mm Plaster Skim (inc beads) Ceilings</v>
          </cell>
        </row>
        <row r="64">
          <cell r="A64" t="str">
            <v>Tape &amp; Joint (exc beads) Ceilings</v>
          </cell>
        </row>
        <row r="65">
          <cell r="A65" t="str">
            <v>Tape &amp; Joint (inc beads) Ceilings</v>
          </cell>
        </row>
        <row r="66">
          <cell r="A66" t="str">
            <v>Sealer Coat</v>
          </cell>
        </row>
        <row r="67">
          <cell r="A67" t="str">
            <v>Bead Fixer</v>
          </cell>
        </row>
        <row r="69">
          <cell r="A69" t="str">
            <v>Ceiling Grid Fixer - "Lay in"</v>
          </cell>
        </row>
        <row r="70">
          <cell r="A70" t="str">
            <v>Ceiling Grid Fixer - "Clip in"</v>
          </cell>
        </row>
        <row r="71">
          <cell r="A71" t="str">
            <v>Ceiling Tile Fixer - "Lay in"</v>
          </cell>
        </row>
        <row r="72">
          <cell r="A72" t="str">
            <v>Ceiling Tile Fixer - "Clip in"</v>
          </cell>
        </row>
        <row r="73">
          <cell r="A73" t="str">
            <v>Ceiling Perimeter Trim Fixer</v>
          </cell>
        </row>
        <row r="74">
          <cell r="A74" t="str">
            <v>Aluminum / Transition Trim Fixer</v>
          </cell>
        </row>
        <row r="76">
          <cell r="A76" t="str">
            <v>SFS Infill Fixer</v>
          </cell>
        </row>
        <row r="77">
          <cell r="A77" t="str">
            <v>CP Board Fixer</v>
          </cell>
        </row>
        <row r="78">
          <cell r="A78" t="str">
            <v>Insulation Board Fixer</v>
          </cell>
        </row>
        <row r="79">
          <cell r="A79" t="str">
            <v>Foil tape Joints</v>
          </cell>
        </row>
        <row r="80">
          <cell r="A80" t="str">
            <v>Z Bar Fixer</v>
          </cell>
        </row>
        <row r="81">
          <cell r="A81" t="str">
            <v>Cleat Fixer</v>
          </cell>
        </row>
        <row r="82">
          <cell r="A82" t="str">
            <v>Angle Fixer</v>
          </cell>
        </row>
        <row r="83">
          <cell r="A83" t="str">
            <v>Deflection Head Bracket Fixer</v>
          </cell>
        </row>
        <row r="84">
          <cell r="A84" t="str">
            <v>Brick Tie Channel Fixer</v>
          </cell>
        </row>
        <row r="85">
          <cell r="A85" t="str">
            <v>Lap DPM over Base Track</v>
          </cell>
        </row>
        <row r="87">
          <cell r="A87" t="str">
            <v>Fire Barrier Quilt n/e 1m deep</v>
          </cell>
        </row>
        <row r="88">
          <cell r="A88" t="str">
            <v>E/O for 2nd layer Fire barrier quilt</v>
          </cell>
        </row>
        <row r="89">
          <cell r="A89" t="str">
            <v>Trap blocks to deck profile</v>
          </cell>
        </row>
        <row r="90">
          <cell r="A90" t="str">
            <v>Dovetail blocks to deck profile</v>
          </cell>
        </row>
        <row r="91">
          <cell r="A91" t="str">
            <v>Access panels inc frame</v>
          </cell>
        </row>
        <row r="93">
          <cell r="A93" t="str">
            <v>Glazed Screen Track Fixer</v>
          </cell>
        </row>
        <row r="96">
          <cell r="A96" t="str">
            <v>BLANK</v>
          </cell>
        </row>
        <row r="104">
          <cell r="A104" t="str">
            <v>Column Encasement Metal Fixer</v>
          </cell>
        </row>
        <row r="105">
          <cell r="A105" t="str">
            <v>Beam Encasement Metal Fixer</v>
          </cell>
        </row>
        <row r="106">
          <cell r="A106" t="str">
            <v>Bulkhead Metal Fixer</v>
          </cell>
        </row>
        <row r="108">
          <cell r="A108" t="str">
            <v>Column Encasement Board Fixer</v>
          </cell>
        </row>
        <row r="109">
          <cell r="A109" t="str">
            <v>Beam Encasement Board Fixer</v>
          </cell>
        </row>
        <row r="110">
          <cell r="A110" t="str">
            <v>Bulkhead Board Fixer</v>
          </cell>
        </row>
        <row r="112">
          <cell r="A112" t="str">
            <v>Column Encasement Taper</v>
          </cell>
        </row>
        <row r="113">
          <cell r="A113" t="str">
            <v>Column Encasement Skim</v>
          </cell>
        </row>
        <row r="114">
          <cell r="A114" t="str">
            <v>Beam Encasement Taper</v>
          </cell>
        </row>
        <row r="115">
          <cell r="A115" t="str">
            <v>Beam Encasement Skim</v>
          </cell>
        </row>
        <row r="116">
          <cell r="A116" t="str">
            <v>Bulkhead Taper</v>
          </cell>
        </row>
        <row r="117">
          <cell r="A117" t="str">
            <v>Bulkhead Skim</v>
          </cell>
        </row>
      </sheetData>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
      <sheetName val="Summary"/>
      <sheetName val="Ceilings &amp; Partitions"/>
      <sheetName val="Joinery"/>
      <sheetName val="Notes"/>
      <sheetName val="Sheet3"/>
    </sheetNames>
    <sheetDataSet>
      <sheetData sheetId="0"/>
      <sheetData sheetId="1" refreshError="1"/>
      <sheetData sheetId="2">
        <row r="61">
          <cell r="H61">
            <v>43208.679999999993</v>
          </cell>
        </row>
        <row r="107">
          <cell r="H107">
            <v>18384.63</v>
          </cell>
        </row>
        <row r="149">
          <cell r="H149">
            <v>12075.389999999996</v>
          </cell>
        </row>
        <row r="205">
          <cell r="H205">
            <v>7182.8799999999992</v>
          </cell>
        </row>
        <row r="261">
          <cell r="H261">
            <v>2127.7299999999996</v>
          </cell>
        </row>
        <row r="319">
          <cell r="H319">
            <v>11801.28</v>
          </cell>
        </row>
        <row r="361">
          <cell r="H361">
            <v>4298.17</v>
          </cell>
        </row>
        <row r="419">
          <cell r="H419">
            <v>2069.02</v>
          </cell>
        </row>
        <row r="463">
          <cell r="H463">
            <v>1726.42</v>
          </cell>
        </row>
        <row r="520">
          <cell r="H520">
            <v>2302.3999999999996</v>
          </cell>
        </row>
        <row r="564">
          <cell r="H564">
            <v>12363.739999999998</v>
          </cell>
        </row>
        <row r="619">
          <cell r="H619">
            <v>2117.5899999999997</v>
          </cell>
        </row>
        <row r="662">
          <cell r="H662">
            <v>686.98</v>
          </cell>
        </row>
        <row r="715">
          <cell r="H715">
            <v>34650.540000000008</v>
          </cell>
        </row>
        <row r="770">
          <cell r="H770">
            <v>35866.42</v>
          </cell>
        </row>
        <row r="827">
          <cell r="H827">
            <v>12648.550000000001</v>
          </cell>
        </row>
        <row r="874">
          <cell r="H874">
            <v>1108.3500000000001</v>
          </cell>
        </row>
        <row r="929">
          <cell r="H929">
            <v>8928.26</v>
          </cell>
        </row>
        <row r="988">
          <cell r="H988">
            <v>7029.1799999999994</v>
          </cell>
        </row>
        <row r="1041">
          <cell r="H1041">
            <v>4346.21</v>
          </cell>
        </row>
        <row r="1094">
          <cell r="H1094">
            <v>6674.24</v>
          </cell>
        </row>
        <row r="1153">
          <cell r="H1153">
            <v>35603.85</v>
          </cell>
        </row>
        <row r="1190">
          <cell r="H1190">
            <v>2783.32</v>
          </cell>
        </row>
      </sheetData>
      <sheetData sheetId="3">
        <row r="56">
          <cell r="H56">
            <v>2176.9700000000003</v>
          </cell>
        </row>
        <row r="113">
          <cell r="H113">
            <v>5151.7</v>
          </cell>
        </row>
        <row r="166">
          <cell r="H166">
            <v>4464.3399999999992</v>
          </cell>
        </row>
        <row r="218">
          <cell r="H218">
            <v>0</v>
          </cell>
        </row>
        <row r="273">
          <cell r="H273">
            <v>4980.6200000000008</v>
          </cell>
        </row>
        <row r="327">
          <cell r="H327">
            <v>0</v>
          </cell>
        </row>
        <row r="384">
          <cell r="H384">
            <v>1263.03</v>
          </cell>
        </row>
        <row r="397">
          <cell r="H397">
            <v>3625.86</v>
          </cell>
        </row>
        <row r="445">
          <cell r="H445">
            <v>9031.5200000000023</v>
          </cell>
        </row>
        <row r="482">
          <cell r="H482">
            <v>0</v>
          </cell>
        </row>
        <row r="532">
          <cell r="H532">
            <v>0</v>
          </cell>
        </row>
        <row r="579">
          <cell r="H579">
            <v>11719.95</v>
          </cell>
        </row>
        <row r="633">
          <cell r="H633">
            <v>0</v>
          </cell>
        </row>
        <row r="681">
          <cell r="H681">
            <v>0</v>
          </cell>
        </row>
        <row r="713">
          <cell r="H713">
            <v>0</v>
          </cell>
        </row>
        <row r="765">
          <cell r="H765">
            <v>31896.219999999998</v>
          </cell>
        </row>
        <row r="821">
          <cell r="H821">
            <v>14327.05</v>
          </cell>
        </row>
        <row r="880">
          <cell r="H880">
            <v>60708.13</v>
          </cell>
        </row>
        <row r="939">
          <cell r="H939">
            <v>4772.7800000000007</v>
          </cell>
        </row>
        <row r="993">
          <cell r="H993">
            <v>7644.03</v>
          </cell>
        </row>
        <row r="1051">
          <cell r="H1051">
            <v>7391.71</v>
          </cell>
        </row>
        <row r="1095">
          <cell r="H1095">
            <v>4453.97</v>
          </cell>
        </row>
        <row r="1151">
          <cell r="H1151">
            <v>6977.96</v>
          </cell>
        </row>
        <row r="1204">
          <cell r="H1204">
            <v>47167.93</v>
          </cell>
        </row>
        <row r="1234">
          <cell r="H1234">
            <v>3225.4199999999996</v>
          </cell>
        </row>
        <row r="1288">
          <cell r="H1288">
            <v>15463.57</v>
          </cell>
        </row>
        <row r="1341">
          <cell r="H1341">
            <v>26576.429999999997</v>
          </cell>
        </row>
        <row r="1363">
          <cell r="H1363">
            <v>1110.82</v>
          </cell>
        </row>
        <row r="1415">
          <cell r="H1415">
            <v>6734.38</v>
          </cell>
        </row>
        <row r="1461">
          <cell r="H1461">
            <v>4537.93</v>
          </cell>
        </row>
        <row r="1512">
          <cell r="H1512">
            <v>31607.41</v>
          </cell>
        </row>
        <row r="1569">
          <cell r="H1569">
            <v>14798.83</v>
          </cell>
        </row>
        <row r="1618">
          <cell r="H1618">
            <v>2268.8500000000004</v>
          </cell>
        </row>
        <row r="1668">
          <cell r="H1668">
            <v>51318.270000000004</v>
          </cell>
        </row>
        <row r="1701">
          <cell r="H1701">
            <v>53142</v>
          </cell>
        </row>
        <row r="1755">
          <cell r="H1755">
            <v>8250.73</v>
          </cell>
        </row>
        <row r="1800">
          <cell r="H1800">
            <v>6223.96</v>
          </cell>
        </row>
        <row r="1856">
          <cell r="H1856">
            <v>0</v>
          </cell>
        </row>
        <row r="1910">
          <cell r="H1910">
            <v>0</v>
          </cell>
        </row>
        <row r="1958">
          <cell r="H1958">
            <v>0</v>
          </cell>
        </row>
        <row r="2016">
          <cell r="H2016">
            <v>3553.6899999999996</v>
          </cell>
        </row>
        <row r="2074">
          <cell r="H2074">
            <v>602.47</v>
          </cell>
        </row>
        <row r="2132">
          <cell r="H2132">
            <v>3279.7799999999988</v>
          </cell>
        </row>
        <row r="2184">
          <cell r="H2184">
            <v>629.0899999999998</v>
          </cell>
        </row>
        <row r="2239">
          <cell r="H2239">
            <v>602.94999999999993</v>
          </cell>
        </row>
        <row r="2291">
          <cell r="H2291">
            <v>1152.6899999999998</v>
          </cell>
        </row>
        <row r="2344">
          <cell r="H2344">
            <v>488.3900000000001</v>
          </cell>
        </row>
        <row r="2401">
          <cell r="H2401">
            <v>506.70000000000005</v>
          </cell>
        </row>
        <row r="2455">
          <cell r="H2455">
            <v>14845.28</v>
          </cell>
        </row>
        <row r="2511">
          <cell r="H2511">
            <v>2576.6</v>
          </cell>
        </row>
        <row r="2537">
          <cell r="H2537">
            <v>760.29</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
      <sheetName val="2"/>
      <sheetName val="3"/>
      <sheetName val="4"/>
      <sheetName val="4.01"/>
      <sheetName val="5"/>
      <sheetName val="General Summary"/>
      <sheetName val="FoT(1)"/>
      <sheetName val="FoT(2)"/>
      <sheetName val="FoT(3)"/>
    </sheetNames>
    <sheetDataSet>
      <sheetData sheetId="0" refreshError="1">
        <row r="19">
          <cell r="G19" t="str">
            <v>New Management Suite and MSU</v>
          </cell>
        </row>
        <row r="21">
          <cell r="G21" t="str">
            <v>Bluewater, Kent</v>
          </cell>
        </row>
        <row r="25">
          <cell r="G25" t="str">
            <v>sc4410</v>
          </cell>
        </row>
        <row r="26">
          <cell r="G26" t="str">
            <v>Raised Access Floors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ackage 1"/>
      <sheetName val="Package 2"/>
      <sheetName val="Prelims"/>
      <sheetName val="General Attendances"/>
      <sheetName val="Partitions-Technical"/>
      <sheetName val="Ceilings-Technical"/>
      <sheetName val="SFS-Technical"/>
      <sheetName val="Glazed Screens- Technical"/>
      <sheetName val="Doors &amp; Frames"/>
      <sheetName val="Ironmongery"/>
      <sheetName val="Skirts,Window boards  "/>
      <sheetName val="VE &amp; Alternatives "/>
      <sheetName val="Clarifications"/>
    </sheetNames>
    <sheetDataSet>
      <sheetData sheetId="0"/>
      <sheetData sheetId="1"/>
      <sheetData sheetId="2">
        <row r="55">
          <cell r="G55">
            <v>0</v>
          </cell>
        </row>
      </sheetData>
      <sheetData sheetId="3">
        <row r="62">
          <cell r="G62">
            <v>0</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D7B-C060-44C9-80F9-0434ABC038BF}">
  <sheetPr>
    <pageSetUpPr fitToPage="1"/>
  </sheetPr>
  <dimension ref="A1:J24"/>
  <sheetViews>
    <sheetView showGridLines="0" showZeros="0" tabSelected="1" view="pageBreakPreview" zoomScaleNormal="70" zoomScaleSheetLayoutView="100" zoomScalePageLayoutView="90" workbookViewId="0">
      <selection activeCell="K19" sqref="K19"/>
    </sheetView>
  </sheetViews>
  <sheetFormatPr defaultRowHeight="15" x14ac:dyDescent="0.25"/>
  <cols>
    <col min="1" max="2" width="7.42578125" style="118" customWidth="1"/>
    <col min="3" max="3" width="51" style="118" customWidth="1"/>
    <col min="4" max="4" width="7.28515625" style="118" customWidth="1"/>
    <col min="5" max="5" width="6" style="118" customWidth="1"/>
    <col min="6" max="6" width="8.85546875" style="188" customWidth="1"/>
    <col min="7" max="7" width="15.28515625" style="188" bestFit="1" customWidth="1"/>
    <col min="8" max="8" width="9.140625" style="118"/>
    <col min="9" max="9" width="11.42578125" style="118" customWidth="1"/>
    <col min="10" max="16384" width="9.140625" style="118"/>
  </cols>
  <sheetData>
    <row r="1" spans="1:10" ht="23.25" x14ac:dyDescent="0.35">
      <c r="A1" s="117" t="s">
        <v>141</v>
      </c>
    </row>
    <row r="2" spans="1:10" ht="23.25" x14ac:dyDescent="0.35">
      <c r="A2" s="220" t="s">
        <v>142</v>
      </c>
      <c r="B2" s="220"/>
    </row>
    <row r="3" spans="1:10" x14ac:dyDescent="0.25">
      <c r="A3" s="218" t="s">
        <v>143</v>
      </c>
      <c r="B3" s="219"/>
      <c r="C3" s="120" t="s">
        <v>308</v>
      </c>
    </row>
    <row r="4" spans="1:10" ht="30" x14ac:dyDescent="0.25">
      <c r="A4" s="121" t="s">
        <v>144</v>
      </c>
      <c r="B4" s="122"/>
      <c r="C4" s="187" t="s">
        <v>307</v>
      </c>
    </row>
    <row r="5" spans="1:10" x14ac:dyDescent="0.25">
      <c r="A5" s="218" t="s">
        <v>145</v>
      </c>
      <c r="B5" s="219"/>
      <c r="C5" s="120" t="s">
        <v>309</v>
      </c>
    </row>
    <row r="6" spans="1:10" x14ac:dyDescent="0.25">
      <c r="A6" s="218" t="s">
        <v>146</v>
      </c>
      <c r="B6" s="219"/>
      <c r="C6" s="120" t="s">
        <v>101</v>
      </c>
    </row>
    <row r="7" spans="1:10" x14ac:dyDescent="0.25">
      <c r="A7" s="123" t="s">
        <v>147</v>
      </c>
      <c r="B7" s="123" t="s">
        <v>9</v>
      </c>
      <c r="C7" s="124" t="s">
        <v>10</v>
      </c>
      <c r="D7" s="123" t="s">
        <v>11</v>
      </c>
      <c r="E7" s="123" t="s">
        <v>148</v>
      </c>
      <c r="F7" s="189" t="s">
        <v>13</v>
      </c>
      <c r="G7" s="189" t="s">
        <v>14</v>
      </c>
    </row>
    <row r="8" spans="1:10" x14ac:dyDescent="0.25">
      <c r="A8" s="125">
        <v>0</v>
      </c>
      <c r="B8" s="125">
        <v>0</v>
      </c>
      <c r="C8" s="126"/>
      <c r="D8" s="125">
        <v>0</v>
      </c>
      <c r="E8" s="125">
        <v>0</v>
      </c>
      <c r="F8" s="190">
        <v>0</v>
      </c>
      <c r="G8" s="190">
        <v>0</v>
      </c>
    </row>
    <row r="9" spans="1:10" ht="30" x14ac:dyDescent="0.25">
      <c r="A9" s="127"/>
      <c r="B9" s="127"/>
      <c r="C9" s="132" t="s">
        <v>322</v>
      </c>
      <c r="D9" s="127"/>
      <c r="E9" s="127"/>
      <c r="F9" s="191"/>
      <c r="G9" s="191">
        <f>Prelims!G57</f>
        <v>0</v>
      </c>
      <c r="I9" s="119"/>
      <c r="J9" s="119"/>
    </row>
    <row r="10" spans="1:10" x14ac:dyDescent="0.25">
      <c r="A10" s="127"/>
      <c r="B10" s="127"/>
      <c r="C10" s="128"/>
      <c r="D10" s="127"/>
      <c r="E10" s="127"/>
      <c r="F10" s="191"/>
      <c r="G10" s="109">
        <f>'[5]Package 2'!G55</f>
        <v>0</v>
      </c>
    </row>
    <row r="11" spans="1:10" x14ac:dyDescent="0.25">
      <c r="A11" s="127"/>
      <c r="B11" s="127"/>
      <c r="C11" s="132" t="s">
        <v>310</v>
      </c>
      <c r="D11" s="127"/>
      <c r="E11" s="127"/>
      <c r="F11" s="191"/>
      <c r="G11" s="109"/>
    </row>
    <row r="12" spans="1:10" x14ac:dyDescent="0.25">
      <c r="A12" s="127"/>
      <c r="B12" s="127"/>
      <c r="C12" s="128"/>
      <c r="D12" s="127"/>
      <c r="E12" s="127"/>
      <c r="F12" s="191"/>
      <c r="G12" s="109">
        <f>[5]Prelims!G62</f>
        <v>0</v>
      </c>
    </row>
    <row r="13" spans="1:10" x14ac:dyDescent="0.25">
      <c r="A13" s="127"/>
      <c r="B13" s="127"/>
      <c r="C13" s="129" t="s">
        <v>311</v>
      </c>
      <c r="D13" s="127"/>
      <c r="E13" s="127"/>
      <c r="F13" s="191"/>
      <c r="G13" s="109">
        <f>BoQ!G34</f>
        <v>0</v>
      </c>
    </row>
    <row r="14" spans="1:10" x14ac:dyDescent="0.25">
      <c r="A14" s="127"/>
      <c r="B14" s="127"/>
      <c r="C14" s="129" t="s">
        <v>312</v>
      </c>
      <c r="D14" s="127"/>
      <c r="E14" s="127"/>
      <c r="F14" s="191"/>
      <c r="G14" s="109">
        <f>BoQ!G59</f>
        <v>0</v>
      </c>
    </row>
    <row r="15" spans="1:10" x14ac:dyDescent="0.25">
      <c r="A15" s="127"/>
      <c r="B15" s="127"/>
      <c r="C15" s="129" t="s">
        <v>313</v>
      </c>
      <c r="D15" s="127"/>
      <c r="E15" s="127"/>
      <c r="F15" s="191"/>
      <c r="G15" s="109">
        <f>BoQ!G78</f>
        <v>0</v>
      </c>
    </row>
    <row r="16" spans="1:10" x14ac:dyDescent="0.25">
      <c r="A16" s="127"/>
      <c r="B16" s="127"/>
      <c r="C16" s="129" t="s">
        <v>314</v>
      </c>
      <c r="D16" s="127">
        <v>31</v>
      </c>
      <c r="E16" s="127" t="s">
        <v>177</v>
      </c>
      <c r="F16" s="191" t="s">
        <v>348</v>
      </c>
      <c r="G16" s="109">
        <v>10901.89</v>
      </c>
    </row>
    <row r="17" spans="1:7" x14ac:dyDescent="0.25">
      <c r="A17" s="127"/>
      <c r="B17" s="127"/>
      <c r="C17" s="129" t="s">
        <v>315</v>
      </c>
      <c r="D17" s="127"/>
      <c r="E17" s="127"/>
      <c r="F17" s="191"/>
      <c r="G17" s="109">
        <f>BoQ!G125</f>
        <v>0</v>
      </c>
    </row>
    <row r="18" spans="1:7" x14ac:dyDescent="0.25">
      <c r="A18" s="127"/>
      <c r="B18" s="127"/>
      <c r="C18" s="129" t="s">
        <v>316</v>
      </c>
      <c r="D18" s="127"/>
      <c r="E18" s="127"/>
      <c r="F18" s="191"/>
      <c r="G18" s="109">
        <f>BoQ!G136</f>
        <v>0</v>
      </c>
    </row>
    <row r="19" spans="1:7" x14ac:dyDescent="0.25">
      <c r="A19" s="127"/>
      <c r="B19" s="127"/>
      <c r="C19" s="129" t="s">
        <v>317</v>
      </c>
      <c r="D19" s="127"/>
      <c r="E19" s="127"/>
      <c r="F19" s="191"/>
      <c r="G19" s="109">
        <f>BoQ!G145</f>
        <v>0</v>
      </c>
    </row>
    <row r="20" spans="1:7" x14ac:dyDescent="0.25">
      <c r="A20" s="127"/>
      <c r="B20" s="127"/>
      <c r="C20" s="129" t="s">
        <v>318</v>
      </c>
      <c r="D20" s="127"/>
      <c r="E20" s="127"/>
      <c r="F20" s="191"/>
      <c r="G20" s="109">
        <f>BoQ!G188</f>
        <v>0</v>
      </c>
    </row>
    <row r="21" spans="1:7" x14ac:dyDescent="0.25">
      <c r="A21" s="127"/>
      <c r="B21" s="127"/>
      <c r="C21" s="129" t="s">
        <v>319</v>
      </c>
      <c r="D21" s="127"/>
      <c r="E21" s="127"/>
      <c r="F21" s="191"/>
      <c r="G21" s="109">
        <f>BoQ!G212</f>
        <v>0</v>
      </c>
    </row>
    <row r="22" spans="1:7" x14ac:dyDescent="0.25">
      <c r="A22" s="127"/>
      <c r="B22" s="127"/>
      <c r="C22" s="129"/>
      <c r="D22" s="127"/>
      <c r="E22" s="127"/>
      <c r="F22" s="191"/>
      <c r="G22" s="109"/>
    </row>
    <row r="23" spans="1:7" ht="15.75" thickBot="1" x14ac:dyDescent="0.3">
      <c r="A23" s="127"/>
      <c r="B23" s="127"/>
      <c r="C23" s="129"/>
      <c r="D23" s="127"/>
      <c r="E23" s="127"/>
      <c r="F23" s="191"/>
      <c r="G23" s="109"/>
    </row>
    <row r="24" spans="1:7" ht="15.75" thickBot="1" x14ac:dyDescent="0.3">
      <c r="A24" s="197"/>
      <c r="B24" s="198"/>
      <c r="C24" s="199" t="s">
        <v>14</v>
      </c>
      <c r="D24" s="198"/>
      <c r="E24" s="198"/>
      <c r="F24" s="200"/>
      <c r="G24" s="96">
        <f>SUM(G8:G23)</f>
        <v>10901.89</v>
      </c>
    </row>
  </sheetData>
  <mergeCells count="4">
    <mergeCell ref="A6:B6"/>
    <mergeCell ref="A2:B2"/>
    <mergeCell ref="A3:B3"/>
    <mergeCell ref="A5:B5"/>
  </mergeCells>
  <conditionalFormatting sqref="F1:G2 F25:G1048576 F10:F24 F7:G9">
    <cfRule type="cellIs" dxfId="37" priority="1" stopIfTrue="1" operator="equal">
      <formula>0</formula>
    </cfRule>
  </conditionalFormatting>
  <pageMargins left="0.70866141732283472" right="0.70866141732283472" top="0.98425196850393704" bottom="0.74803149606299213" header="0.31496062992125984" footer="0.31496062992125984"/>
  <pageSetup paperSize="9" scale="84" fitToHeight="12" orientation="portrait" r:id="rId1"/>
  <headerFooter>
    <oddFooter>&amp;LFOR-EST-1015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9EB6C-F505-44C5-ABEC-CF8AF0D6163B}">
  <dimension ref="A1:G57"/>
  <sheetViews>
    <sheetView showGridLines="0" showZeros="0" view="pageBreakPreview" zoomScaleNormal="100" zoomScaleSheetLayoutView="100" zoomScalePageLayoutView="90" workbookViewId="0">
      <selection activeCell="C5" sqref="C5"/>
    </sheetView>
  </sheetViews>
  <sheetFormatPr defaultRowHeight="15" x14ac:dyDescent="0.25"/>
  <cols>
    <col min="1" max="2" width="7.42578125" style="118" customWidth="1"/>
    <col min="3" max="3" width="47.7109375" style="118" customWidth="1"/>
    <col min="4" max="4" width="7.28515625" style="118" customWidth="1"/>
    <col min="5" max="5" width="7.42578125" style="118" customWidth="1"/>
    <col min="6" max="6" width="11.5703125" style="202" bestFit="1" customWidth="1"/>
    <col min="7" max="7" width="13.5703125" style="202" customWidth="1"/>
    <col min="8" max="16384" width="9.140625" style="118"/>
  </cols>
  <sheetData>
    <row r="1" spans="1:7" ht="23.25" x14ac:dyDescent="0.35">
      <c r="A1" s="117" t="s">
        <v>141</v>
      </c>
    </row>
    <row r="2" spans="1:7" ht="23.25" x14ac:dyDescent="0.35">
      <c r="A2" s="117" t="s">
        <v>149</v>
      </c>
    </row>
    <row r="3" spans="1:7" x14ac:dyDescent="0.25">
      <c r="A3" s="218" t="s">
        <v>143</v>
      </c>
      <c r="B3" s="219"/>
      <c r="C3" s="120" t="s">
        <v>308</v>
      </c>
    </row>
    <row r="4" spans="1:7" ht="30" x14ac:dyDescent="0.25">
      <c r="A4" s="121" t="s">
        <v>144</v>
      </c>
      <c r="B4" s="122"/>
      <c r="C4" s="187" t="s">
        <v>307</v>
      </c>
    </row>
    <row r="5" spans="1:7" x14ac:dyDescent="0.25">
      <c r="A5" s="218" t="s">
        <v>145</v>
      </c>
      <c r="B5" s="219"/>
      <c r="C5" s="120" t="s">
        <v>309</v>
      </c>
    </row>
    <row r="6" spans="1:7" x14ac:dyDescent="0.25">
      <c r="A6" s="218" t="s">
        <v>146</v>
      </c>
      <c r="B6" s="219"/>
      <c r="C6" s="120" t="s">
        <v>101</v>
      </c>
    </row>
    <row r="7" spans="1:7" x14ac:dyDescent="0.25">
      <c r="A7" s="123" t="s">
        <v>147</v>
      </c>
      <c r="B7" s="123" t="s">
        <v>9</v>
      </c>
      <c r="C7" s="124" t="s">
        <v>10</v>
      </c>
      <c r="D7" s="123" t="s">
        <v>11</v>
      </c>
      <c r="E7" s="123" t="s">
        <v>148</v>
      </c>
      <c r="F7" s="203" t="s">
        <v>13</v>
      </c>
      <c r="G7" s="203" t="s">
        <v>14</v>
      </c>
    </row>
    <row r="8" spans="1:7" x14ac:dyDescent="0.25">
      <c r="A8" s="127"/>
      <c r="B8" s="127"/>
      <c r="C8" s="128"/>
      <c r="D8" s="127"/>
      <c r="E8" s="127"/>
      <c r="F8" s="204"/>
      <c r="G8" s="204"/>
    </row>
    <row r="9" spans="1:7" x14ac:dyDescent="0.25">
      <c r="A9" s="127"/>
      <c r="B9" s="127"/>
      <c r="C9" s="131" t="s">
        <v>320</v>
      </c>
      <c r="D9" s="127"/>
      <c r="E9" s="127"/>
      <c r="F9" s="204"/>
      <c r="G9" s="204"/>
    </row>
    <row r="10" spans="1:7" x14ac:dyDescent="0.25">
      <c r="A10" s="127"/>
      <c r="B10" s="127"/>
      <c r="C10" s="132"/>
      <c r="D10" s="127"/>
      <c r="E10" s="127"/>
      <c r="F10" s="204"/>
      <c r="G10" s="204"/>
    </row>
    <row r="11" spans="1:7" ht="45" x14ac:dyDescent="0.25">
      <c r="A11" s="127"/>
      <c r="B11" s="127"/>
      <c r="C11" s="133" t="s">
        <v>321</v>
      </c>
      <c r="D11" s="201"/>
      <c r="E11" s="127" t="s">
        <v>150</v>
      </c>
      <c r="F11" s="204"/>
      <c r="G11" s="204">
        <f>F11*D11</f>
        <v>0</v>
      </c>
    </row>
    <row r="12" spans="1:7" x14ac:dyDescent="0.25">
      <c r="A12" s="127"/>
      <c r="B12" s="127"/>
      <c r="C12" s="132"/>
      <c r="D12" s="127"/>
      <c r="E12" s="127"/>
      <c r="F12" s="204"/>
      <c r="G12" s="204"/>
    </row>
    <row r="13" spans="1:7" x14ac:dyDescent="0.25">
      <c r="A13" s="127"/>
      <c r="B13" s="127"/>
      <c r="C13" s="134" t="s">
        <v>151</v>
      </c>
      <c r="D13" s="127"/>
      <c r="E13" s="127"/>
      <c r="F13" s="204"/>
      <c r="G13" s="204"/>
    </row>
    <row r="14" spans="1:7" x14ac:dyDescent="0.25">
      <c r="A14" s="127"/>
      <c r="B14" s="127"/>
      <c r="C14" s="128"/>
      <c r="D14" s="127"/>
      <c r="E14" s="127"/>
      <c r="F14" s="204"/>
      <c r="G14" s="204"/>
    </row>
    <row r="15" spans="1:7" x14ac:dyDescent="0.25">
      <c r="A15" s="127"/>
      <c r="B15" s="127"/>
      <c r="C15" s="135" t="s">
        <v>152</v>
      </c>
      <c r="D15" s="136"/>
      <c r="E15" s="136"/>
      <c r="F15" s="204"/>
      <c r="G15" s="204"/>
    </row>
    <row r="16" spans="1:7" x14ac:dyDescent="0.25">
      <c r="A16" s="127"/>
      <c r="B16" s="127"/>
      <c r="C16" s="137" t="s">
        <v>153</v>
      </c>
      <c r="D16" s="136"/>
      <c r="E16" s="138" t="s">
        <v>150</v>
      </c>
      <c r="F16" s="204"/>
      <c r="G16" s="204">
        <f t="shared" ref="G16:G23" si="0">F16*D16</f>
        <v>0</v>
      </c>
    </row>
    <row r="17" spans="1:7" x14ac:dyDescent="0.25">
      <c r="A17" s="127"/>
      <c r="B17" s="127"/>
      <c r="C17" s="137" t="s">
        <v>154</v>
      </c>
      <c r="D17" s="136"/>
      <c r="E17" s="138" t="s">
        <v>150</v>
      </c>
      <c r="F17" s="204"/>
      <c r="G17" s="204">
        <f t="shared" si="0"/>
        <v>0</v>
      </c>
    </row>
    <row r="18" spans="1:7" x14ac:dyDescent="0.25">
      <c r="A18" s="127"/>
      <c r="B18" s="127"/>
      <c r="C18" s="137" t="s">
        <v>155</v>
      </c>
      <c r="D18" s="136">
        <f>D11</f>
        <v>0</v>
      </c>
      <c r="E18" s="138" t="s">
        <v>150</v>
      </c>
      <c r="F18" s="204"/>
      <c r="G18" s="204">
        <f t="shared" si="0"/>
        <v>0</v>
      </c>
    </row>
    <row r="19" spans="1:7" x14ac:dyDescent="0.25">
      <c r="A19" s="127"/>
      <c r="B19" s="127"/>
      <c r="C19" s="137" t="s">
        <v>156</v>
      </c>
      <c r="D19" s="136"/>
      <c r="E19" s="138" t="s">
        <v>150</v>
      </c>
      <c r="F19" s="204"/>
      <c r="G19" s="204">
        <f t="shared" si="0"/>
        <v>0</v>
      </c>
    </row>
    <row r="20" spans="1:7" x14ac:dyDescent="0.25">
      <c r="A20" s="127"/>
      <c r="B20" s="127"/>
      <c r="C20" s="137" t="s">
        <v>157</v>
      </c>
      <c r="D20" s="136"/>
      <c r="E20" s="138" t="s">
        <v>150</v>
      </c>
      <c r="F20" s="204"/>
      <c r="G20" s="204">
        <f t="shared" si="0"/>
        <v>0</v>
      </c>
    </row>
    <row r="21" spans="1:7" x14ac:dyDescent="0.25">
      <c r="A21" s="127"/>
      <c r="B21" s="127"/>
      <c r="C21" s="137" t="s">
        <v>158</v>
      </c>
      <c r="D21" s="136"/>
      <c r="E21" s="138" t="s">
        <v>150</v>
      </c>
      <c r="F21" s="204"/>
      <c r="G21" s="204">
        <f t="shared" si="0"/>
        <v>0</v>
      </c>
    </row>
    <row r="22" spans="1:7" x14ac:dyDescent="0.25">
      <c r="A22" s="127"/>
      <c r="B22" s="127"/>
      <c r="C22" s="137" t="s">
        <v>159</v>
      </c>
      <c r="D22" s="136"/>
      <c r="E22" s="138" t="s">
        <v>150</v>
      </c>
      <c r="F22" s="204"/>
      <c r="G22" s="204">
        <f t="shared" si="0"/>
        <v>0</v>
      </c>
    </row>
    <row r="23" spans="1:7" x14ac:dyDescent="0.25">
      <c r="A23" s="127"/>
      <c r="B23" s="127"/>
      <c r="C23" s="137" t="s">
        <v>160</v>
      </c>
      <c r="D23" s="136"/>
      <c r="E23" s="138" t="s">
        <v>150</v>
      </c>
      <c r="F23" s="204"/>
      <c r="G23" s="204">
        <f t="shared" si="0"/>
        <v>0</v>
      </c>
    </row>
    <row r="24" spans="1:7" x14ac:dyDescent="0.25">
      <c r="A24" s="127"/>
      <c r="B24" s="127"/>
      <c r="C24" s="139"/>
      <c r="D24" s="136"/>
      <c r="E24" s="136"/>
      <c r="F24" s="204"/>
      <c r="G24" s="204"/>
    </row>
    <row r="25" spans="1:7" x14ac:dyDescent="0.25">
      <c r="A25" s="127"/>
      <c r="B25" s="127"/>
      <c r="C25" s="135" t="s">
        <v>161</v>
      </c>
      <c r="D25" s="136"/>
      <c r="E25" s="136"/>
      <c r="F25" s="204"/>
      <c r="G25" s="204"/>
    </row>
    <row r="26" spans="1:7" x14ac:dyDescent="0.25">
      <c r="A26" s="127"/>
      <c r="B26" s="127"/>
      <c r="C26" s="140" t="s">
        <v>162</v>
      </c>
      <c r="D26" s="136">
        <f>D11/2</f>
        <v>0</v>
      </c>
      <c r="E26" s="138" t="s">
        <v>163</v>
      </c>
      <c r="F26" s="204"/>
      <c r="G26" s="204">
        <f>F26*D26</f>
        <v>0</v>
      </c>
    </row>
    <row r="27" spans="1:7" x14ac:dyDescent="0.25">
      <c r="A27" s="127"/>
      <c r="B27" s="127"/>
      <c r="C27" s="141"/>
      <c r="D27" s="136"/>
      <c r="E27" s="136"/>
      <c r="F27" s="204"/>
      <c r="G27" s="204"/>
    </row>
    <row r="28" spans="1:7" x14ac:dyDescent="0.25">
      <c r="A28" s="127"/>
      <c r="B28" s="127"/>
      <c r="C28" s="135" t="s">
        <v>164</v>
      </c>
      <c r="D28" s="136"/>
      <c r="E28" s="136"/>
      <c r="F28" s="204"/>
      <c r="G28" s="204"/>
    </row>
    <row r="29" spans="1:7" x14ac:dyDescent="0.25">
      <c r="A29" s="127"/>
      <c r="B29" s="127"/>
      <c r="C29" s="140" t="s">
        <v>165</v>
      </c>
      <c r="D29" s="136">
        <f>D11</f>
        <v>0</v>
      </c>
      <c r="E29" s="138" t="s">
        <v>150</v>
      </c>
      <c r="F29" s="206"/>
      <c r="G29" s="204">
        <f>F29*D29</f>
        <v>0</v>
      </c>
    </row>
    <row r="30" spans="1:7" x14ac:dyDescent="0.25">
      <c r="A30" s="127"/>
      <c r="B30" s="127"/>
      <c r="C30" s="142"/>
      <c r="D30" s="127"/>
      <c r="E30" s="127"/>
      <c r="F30" s="204"/>
      <c r="G30" s="204"/>
    </row>
    <row r="31" spans="1:7" x14ac:dyDescent="0.25">
      <c r="A31" s="127"/>
      <c r="B31" s="127"/>
      <c r="C31" s="134" t="s">
        <v>166</v>
      </c>
      <c r="D31" s="127"/>
      <c r="E31" s="127"/>
      <c r="F31" s="204"/>
      <c r="G31" s="204">
        <f t="shared" ref="G31:G32" si="1">F31*D31</f>
        <v>0</v>
      </c>
    </row>
    <row r="32" spans="1:7" x14ac:dyDescent="0.25">
      <c r="A32" s="127"/>
      <c r="B32" s="127"/>
      <c r="C32" s="128"/>
      <c r="D32" s="127"/>
      <c r="E32" s="127"/>
      <c r="F32" s="204"/>
      <c r="G32" s="204">
        <f t="shared" si="1"/>
        <v>0</v>
      </c>
    </row>
    <row r="33" spans="1:7" x14ac:dyDescent="0.25">
      <c r="A33" s="127"/>
      <c r="B33" s="127"/>
      <c r="C33" s="135" t="s">
        <v>167</v>
      </c>
      <c r="D33" s="136"/>
      <c r="E33" s="136"/>
      <c r="F33" s="143"/>
      <c r="G33" s="204"/>
    </row>
    <row r="34" spans="1:7" x14ac:dyDescent="0.25">
      <c r="A34" s="127"/>
      <c r="B34" s="127"/>
      <c r="C34" s="140" t="s">
        <v>168</v>
      </c>
      <c r="D34" s="136">
        <f>D11</f>
        <v>0</v>
      </c>
      <c r="E34" s="138" t="s">
        <v>150</v>
      </c>
      <c r="F34" s="143"/>
      <c r="G34" s="204">
        <f t="shared" ref="G34:G35" si="2">F34*D34</f>
        <v>0</v>
      </c>
    </row>
    <row r="35" spans="1:7" x14ac:dyDescent="0.25">
      <c r="A35" s="127"/>
      <c r="B35" s="127"/>
      <c r="C35" s="140" t="s">
        <v>169</v>
      </c>
      <c r="D35" s="136"/>
      <c r="E35" s="138" t="s">
        <v>150</v>
      </c>
      <c r="F35" s="143"/>
      <c r="G35" s="204">
        <f t="shared" si="2"/>
        <v>0</v>
      </c>
    </row>
    <row r="36" spans="1:7" x14ac:dyDescent="0.25">
      <c r="A36" s="127"/>
      <c r="B36" s="127"/>
      <c r="C36" s="144"/>
      <c r="D36" s="136"/>
      <c r="E36" s="136"/>
      <c r="F36" s="143"/>
      <c r="G36" s="204"/>
    </row>
    <row r="37" spans="1:7" x14ac:dyDescent="0.25">
      <c r="A37" s="127"/>
      <c r="B37" s="127"/>
      <c r="C37" s="135" t="s">
        <v>170</v>
      </c>
      <c r="D37" s="136"/>
      <c r="E37" s="136"/>
      <c r="F37" s="143"/>
      <c r="G37" s="204"/>
    </row>
    <row r="38" spans="1:7" x14ac:dyDescent="0.25">
      <c r="A38" s="127"/>
      <c r="B38" s="127"/>
      <c r="C38" s="140" t="s">
        <v>171</v>
      </c>
      <c r="D38" s="136"/>
      <c r="E38" s="138" t="s">
        <v>150</v>
      </c>
      <c r="F38" s="143"/>
      <c r="G38" s="204">
        <f>F38*D38</f>
        <v>0</v>
      </c>
    </row>
    <row r="39" spans="1:7" x14ac:dyDescent="0.25">
      <c r="A39" s="127"/>
      <c r="B39" s="127"/>
      <c r="C39" s="144"/>
      <c r="D39" s="136"/>
      <c r="E39" s="136"/>
      <c r="F39" s="143"/>
      <c r="G39" s="204"/>
    </row>
    <row r="40" spans="1:7" x14ac:dyDescent="0.25">
      <c r="A40" s="127"/>
      <c r="B40" s="127"/>
      <c r="C40" s="135" t="s">
        <v>172</v>
      </c>
      <c r="D40" s="136"/>
      <c r="E40" s="136"/>
      <c r="F40" s="143"/>
      <c r="G40" s="204"/>
    </row>
    <row r="41" spans="1:7" x14ac:dyDescent="0.25">
      <c r="A41" s="127"/>
      <c r="B41" s="127"/>
      <c r="C41" s="140" t="s">
        <v>173</v>
      </c>
      <c r="D41" s="136">
        <f>D11</f>
        <v>0</v>
      </c>
      <c r="E41" s="138" t="s">
        <v>150</v>
      </c>
      <c r="F41" s="143"/>
      <c r="G41" s="204">
        <f t="shared" ref="G41:G42" si="3">F41*D41</f>
        <v>0</v>
      </c>
    </row>
    <row r="42" spans="1:7" x14ac:dyDescent="0.25">
      <c r="A42" s="127"/>
      <c r="B42" s="127"/>
      <c r="C42" s="140" t="s">
        <v>174</v>
      </c>
      <c r="D42" s="136"/>
      <c r="E42" s="138" t="s">
        <v>150</v>
      </c>
      <c r="F42" s="143"/>
      <c r="G42" s="204">
        <f t="shared" si="3"/>
        <v>0</v>
      </c>
    </row>
    <row r="43" spans="1:7" x14ac:dyDescent="0.25">
      <c r="A43" s="127"/>
      <c r="B43" s="127"/>
      <c r="C43" s="144"/>
      <c r="D43" s="136"/>
      <c r="E43" s="136"/>
      <c r="F43" s="143"/>
      <c r="G43" s="204"/>
    </row>
    <row r="44" spans="1:7" x14ac:dyDescent="0.25">
      <c r="A44" s="127"/>
      <c r="B44" s="127"/>
      <c r="C44" s="145" t="s">
        <v>175</v>
      </c>
      <c r="D44" s="136"/>
      <c r="E44" s="136"/>
      <c r="F44" s="143"/>
      <c r="G44" s="204"/>
    </row>
    <row r="45" spans="1:7" x14ac:dyDescent="0.25">
      <c r="A45" s="127"/>
      <c r="B45" s="127"/>
      <c r="C45" s="137" t="s">
        <v>176</v>
      </c>
      <c r="D45" s="136"/>
      <c r="E45" s="138" t="s">
        <v>177</v>
      </c>
      <c r="F45" s="143"/>
      <c r="G45" s="204">
        <f t="shared" ref="G45:G52" si="4">F45*D45</f>
        <v>0</v>
      </c>
    </row>
    <row r="46" spans="1:7" x14ac:dyDescent="0.25">
      <c r="A46" s="127"/>
      <c r="B46" s="127"/>
      <c r="C46" s="137" t="s">
        <v>178</v>
      </c>
      <c r="D46" s="136"/>
      <c r="E46" s="138" t="s">
        <v>177</v>
      </c>
      <c r="F46" s="143"/>
      <c r="G46" s="204">
        <f t="shared" si="4"/>
        <v>0</v>
      </c>
    </row>
    <row r="47" spans="1:7" x14ac:dyDescent="0.25">
      <c r="A47" s="127"/>
      <c r="B47" s="127"/>
      <c r="C47" s="137" t="s">
        <v>179</v>
      </c>
      <c r="D47" s="136"/>
      <c r="E47" s="138" t="s">
        <v>177</v>
      </c>
      <c r="F47" s="143"/>
      <c r="G47" s="204">
        <f t="shared" si="4"/>
        <v>0</v>
      </c>
    </row>
    <row r="48" spans="1:7" x14ac:dyDescent="0.25">
      <c r="A48" s="127"/>
      <c r="B48" s="127"/>
      <c r="C48" s="137" t="s">
        <v>180</v>
      </c>
      <c r="D48" s="136"/>
      <c r="E48" s="138" t="s">
        <v>177</v>
      </c>
      <c r="F48" s="143"/>
      <c r="G48" s="204">
        <f t="shared" si="4"/>
        <v>0</v>
      </c>
    </row>
    <row r="49" spans="1:7" x14ac:dyDescent="0.25">
      <c r="A49" s="127"/>
      <c r="B49" s="127"/>
      <c r="C49" s="137" t="s">
        <v>181</v>
      </c>
      <c r="D49" s="136"/>
      <c r="E49" s="138" t="s">
        <v>177</v>
      </c>
      <c r="F49" s="143"/>
      <c r="G49" s="204">
        <f t="shared" si="4"/>
        <v>0</v>
      </c>
    </row>
    <row r="50" spans="1:7" x14ac:dyDescent="0.25">
      <c r="A50" s="127"/>
      <c r="B50" s="127"/>
      <c r="C50" s="137" t="s">
        <v>182</v>
      </c>
      <c r="D50" s="136"/>
      <c r="E50" s="138" t="s">
        <v>177</v>
      </c>
      <c r="F50" s="143"/>
      <c r="G50" s="204">
        <f t="shared" si="4"/>
        <v>0</v>
      </c>
    </row>
    <row r="51" spans="1:7" x14ac:dyDescent="0.25">
      <c r="A51" s="127"/>
      <c r="B51" s="127"/>
      <c r="C51" s="137" t="s">
        <v>183</v>
      </c>
      <c r="D51" s="136"/>
      <c r="E51" s="138" t="s">
        <v>177</v>
      </c>
      <c r="F51" s="143"/>
      <c r="G51" s="204">
        <f t="shared" si="4"/>
        <v>0</v>
      </c>
    </row>
    <row r="52" spans="1:7" x14ac:dyDescent="0.25">
      <c r="A52" s="127"/>
      <c r="B52" s="127"/>
      <c r="C52" s="137" t="s">
        <v>184</v>
      </c>
      <c r="D52" s="136"/>
      <c r="E52" s="138" t="s">
        <v>177</v>
      </c>
      <c r="F52" s="143"/>
      <c r="G52" s="204">
        <f t="shared" si="4"/>
        <v>0</v>
      </c>
    </row>
    <row r="53" spans="1:7" x14ac:dyDescent="0.25">
      <c r="A53" s="127"/>
      <c r="B53" s="127"/>
      <c r="C53" s="135"/>
      <c r="D53" s="136"/>
      <c r="E53" s="138"/>
      <c r="F53" s="143"/>
      <c r="G53" s="204"/>
    </row>
    <row r="54" spans="1:7" x14ac:dyDescent="0.25">
      <c r="A54" s="127"/>
      <c r="B54" s="127"/>
      <c r="C54" s="134" t="s">
        <v>185</v>
      </c>
      <c r="D54" s="127"/>
      <c r="E54" s="127"/>
      <c r="F54" s="204"/>
      <c r="G54" s="204"/>
    </row>
    <row r="55" spans="1:7" x14ac:dyDescent="0.25">
      <c r="A55" s="127"/>
      <c r="B55" s="127"/>
      <c r="C55" s="147" t="s">
        <v>186</v>
      </c>
      <c r="D55" s="127">
        <v>1</v>
      </c>
      <c r="E55" s="127" t="s">
        <v>187</v>
      </c>
      <c r="F55" s="204"/>
      <c r="G55" s="204" t="s">
        <v>188</v>
      </c>
    </row>
    <row r="56" spans="1:7" x14ac:dyDescent="0.25">
      <c r="A56" s="127"/>
      <c r="B56" s="127"/>
      <c r="C56" s="146"/>
      <c r="D56" s="127"/>
      <c r="E56" s="127"/>
      <c r="F56" s="204"/>
      <c r="G56" s="204"/>
    </row>
    <row r="57" spans="1:7" x14ac:dyDescent="0.25">
      <c r="A57" s="130"/>
      <c r="B57" s="130"/>
      <c r="C57" s="148" t="s">
        <v>189</v>
      </c>
      <c r="D57" s="130"/>
      <c r="E57" s="130"/>
      <c r="F57" s="205"/>
      <c r="G57" s="205">
        <f>SUM(G9:G56)</f>
        <v>0</v>
      </c>
    </row>
  </sheetData>
  <mergeCells count="3">
    <mergeCell ref="A3:B3"/>
    <mergeCell ref="A5:B5"/>
    <mergeCell ref="A6:B6"/>
  </mergeCells>
  <conditionalFormatting sqref="F1:G2 F7:G1048576">
    <cfRule type="cellIs" dxfId="36" priority="2" stopIfTrue="1" operator="equal">
      <formula>0</formula>
    </cfRule>
  </conditionalFormatting>
  <conditionalFormatting sqref="F3:G6">
    <cfRule type="cellIs" dxfId="35" priority="1" stopIfTrue="1" operator="equal">
      <formula>0</formula>
    </cfRule>
  </conditionalFormatting>
  <pageMargins left="0.70866141732283472" right="0.70866141732283472" top="0.98425196850393704" bottom="0.74803149606299213" header="0.31496062992125984" footer="0.31496062992125984"/>
  <pageSetup paperSize="9" scale="69" fitToHeight="12"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10D7-EAA7-4624-AAE9-A4972533AD3C}">
  <sheetPr>
    <pageSetUpPr fitToPage="1"/>
  </sheetPr>
  <dimension ref="A1:D150"/>
  <sheetViews>
    <sheetView showGridLines="0" showZeros="0" view="pageBreakPreview" zoomScaleNormal="100" zoomScaleSheetLayoutView="100" zoomScalePageLayoutView="90" workbookViewId="0">
      <selection activeCell="C18" sqref="C18"/>
    </sheetView>
  </sheetViews>
  <sheetFormatPr defaultRowHeight="15" x14ac:dyDescent="0.25"/>
  <cols>
    <col min="1" max="1" width="6.42578125" style="149" customWidth="1"/>
    <col min="2" max="3" width="52.140625" style="149" customWidth="1"/>
    <col min="4" max="4" width="45.7109375" style="150" customWidth="1"/>
    <col min="5" max="16384" width="9.140625" style="149"/>
  </cols>
  <sheetData>
    <row r="1" spans="1:4" ht="23.25" x14ac:dyDescent="0.35">
      <c r="A1" s="117" t="s">
        <v>190</v>
      </c>
    </row>
    <row r="2" spans="1:4" ht="23.25" x14ac:dyDescent="0.35">
      <c r="A2" s="151" t="s">
        <v>191</v>
      </c>
    </row>
    <row r="3" spans="1:4" ht="23.25" x14ac:dyDescent="0.35">
      <c r="A3" s="151"/>
    </row>
    <row r="4" spans="1:4" x14ac:dyDescent="0.25">
      <c r="A4" s="218" t="s">
        <v>143</v>
      </c>
      <c r="B4" s="219"/>
      <c r="C4" s="217" t="s">
        <v>308</v>
      </c>
      <c r="D4" s="149"/>
    </row>
    <row r="5" spans="1:4" x14ac:dyDescent="0.25">
      <c r="A5" s="121" t="s">
        <v>144</v>
      </c>
      <c r="B5" s="122"/>
      <c r="C5" s="217" t="s">
        <v>307</v>
      </c>
      <c r="D5" s="149"/>
    </row>
    <row r="6" spans="1:4" x14ac:dyDescent="0.25">
      <c r="A6" s="218" t="s">
        <v>145</v>
      </c>
      <c r="B6" s="219"/>
      <c r="C6" s="217" t="s">
        <v>309</v>
      </c>
      <c r="D6" s="149"/>
    </row>
    <row r="7" spans="1:4" ht="15.75" thickBot="1" x14ac:dyDescent="0.3">
      <c r="A7" s="218" t="s">
        <v>146</v>
      </c>
      <c r="B7" s="219"/>
      <c r="C7" s="217" t="s">
        <v>101</v>
      </c>
      <c r="D7" s="149"/>
    </row>
    <row r="8" spans="1:4" ht="15.75" thickBot="1" x14ac:dyDescent="0.3">
      <c r="A8" s="152"/>
      <c r="B8" s="153" t="s">
        <v>10</v>
      </c>
      <c r="C8" s="154" t="s">
        <v>192</v>
      </c>
      <c r="D8" s="155" t="s">
        <v>193</v>
      </c>
    </row>
    <row r="9" spans="1:4" x14ac:dyDescent="0.25">
      <c r="A9" s="156">
        <v>1</v>
      </c>
      <c r="B9" s="156" t="s">
        <v>194</v>
      </c>
      <c r="C9" s="156"/>
      <c r="D9" s="157"/>
    </row>
    <row r="10" spans="1:4" x14ac:dyDescent="0.25">
      <c r="A10" s="158">
        <v>1.1000000000000001</v>
      </c>
      <c r="B10" s="158" t="s">
        <v>195</v>
      </c>
      <c r="C10" s="207" t="s">
        <v>323</v>
      </c>
      <c r="D10" s="159"/>
    </row>
    <row r="11" spans="1:4" x14ac:dyDescent="0.25">
      <c r="A11" s="160">
        <v>1.2</v>
      </c>
      <c r="B11" s="160" t="s">
        <v>196</v>
      </c>
      <c r="C11" s="207" t="s">
        <v>323</v>
      </c>
      <c r="D11" s="159"/>
    </row>
    <row r="12" spans="1:4" x14ac:dyDescent="0.25">
      <c r="A12" s="160">
        <v>1.3</v>
      </c>
      <c r="B12" s="160" t="s">
        <v>197</v>
      </c>
      <c r="C12" s="207" t="s">
        <v>323</v>
      </c>
      <c r="D12" s="159"/>
    </row>
    <row r="13" spans="1:4" x14ac:dyDescent="0.25">
      <c r="A13" s="160">
        <v>1.4</v>
      </c>
      <c r="B13" s="160" t="s">
        <v>198</v>
      </c>
      <c r="C13" s="208" t="s">
        <v>224</v>
      </c>
      <c r="D13" s="159"/>
    </row>
    <row r="14" spans="1:4" x14ac:dyDescent="0.25">
      <c r="A14" s="160">
        <v>1.5</v>
      </c>
      <c r="B14" s="160" t="s">
        <v>199</v>
      </c>
      <c r="C14" s="208" t="s">
        <v>224</v>
      </c>
      <c r="D14" s="159"/>
    </row>
    <row r="15" spans="1:4" x14ac:dyDescent="0.25">
      <c r="A15" s="160">
        <v>1.6</v>
      </c>
      <c r="B15" s="160" t="s">
        <v>200</v>
      </c>
      <c r="C15" s="208" t="s">
        <v>224</v>
      </c>
      <c r="D15" s="159"/>
    </row>
    <row r="16" spans="1:4" x14ac:dyDescent="0.25">
      <c r="A16" s="160">
        <v>1.7</v>
      </c>
      <c r="B16" s="160" t="s">
        <v>201</v>
      </c>
      <c r="C16" s="208" t="s">
        <v>323</v>
      </c>
      <c r="D16" s="159"/>
    </row>
    <row r="17" spans="1:4" x14ac:dyDescent="0.25">
      <c r="A17" s="160">
        <v>1.8</v>
      </c>
      <c r="B17" s="161" t="s">
        <v>202</v>
      </c>
      <c r="C17" s="209" t="s">
        <v>323</v>
      </c>
      <c r="D17" s="159"/>
    </row>
    <row r="18" spans="1:4" x14ac:dyDescent="0.25">
      <c r="A18" s="162"/>
      <c r="B18" s="162"/>
      <c r="C18" s="162"/>
      <c r="D18" s="159"/>
    </row>
    <row r="19" spans="1:4" x14ac:dyDescent="0.25">
      <c r="A19" s="163">
        <v>2</v>
      </c>
      <c r="B19" s="163" t="s">
        <v>203</v>
      </c>
      <c r="C19" s="163"/>
      <c r="D19" s="164"/>
    </row>
    <row r="20" spans="1:4" x14ac:dyDescent="0.25">
      <c r="A20" s="158">
        <v>2.1</v>
      </c>
      <c r="B20" s="158" t="s">
        <v>204</v>
      </c>
      <c r="C20" s="207" t="s">
        <v>323</v>
      </c>
      <c r="D20" s="159"/>
    </row>
    <row r="21" spans="1:4" x14ac:dyDescent="0.25">
      <c r="A21" s="160">
        <v>2.2000000000000002</v>
      </c>
      <c r="B21" s="160" t="s">
        <v>205</v>
      </c>
      <c r="C21" s="207" t="s">
        <v>324</v>
      </c>
      <c r="D21" s="159"/>
    </row>
    <row r="22" spans="1:4" ht="30" x14ac:dyDescent="0.25">
      <c r="A22" s="160">
        <v>2.2999999999999998</v>
      </c>
      <c r="B22" s="160" t="s">
        <v>206</v>
      </c>
      <c r="C22" s="207" t="s">
        <v>323</v>
      </c>
      <c r="D22" s="159"/>
    </row>
    <row r="23" spans="1:4" x14ac:dyDescent="0.25">
      <c r="A23" s="161">
        <v>2.4</v>
      </c>
      <c r="B23" s="161" t="s">
        <v>207</v>
      </c>
      <c r="C23" s="210" t="s">
        <v>324</v>
      </c>
      <c r="D23" s="159"/>
    </row>
    <row r="24" spans="1:4" x14ac:dyDescent="0.25">
      <c r="A24" s="161"/>
      <c r="B24" s="161"/>
      <c r="C24" s="161"/>
      <c r="D24" s="159"/>
    </row>
    <row r="25" spans="1:4" x14ac:dyDescent="0.25">
      <c r="A25" s="163">
        <v>3</v>
      </c>
      <c r="B25" s="163" t="s">
        <v>208</v>
      </c>
      <c r="C25" s="163"/>
      <c r="D25" s="164"/>
    </row>
    <row r="26" spans="1:4" x14ac:dyDescent="0.25">
      <c r="A26" s="165">
        <v>3.1</v>
      </c>
      <c r="B26" s="165" t="s">
        <v>209</v>
      </c>
      <c r="C26" s="211" t="s">
        <v>324</v>
      </c>
      <c r="D26" s="159"/>
    </row>
    <row r="27" spans="1:4" x14ac:dyDescent="0.25">
      <c r="A27" s="160">
        <v>3.2</v>
      </c>
      <c r="B27" s="160" t="s">
        <v>210</v>
      </c>
      <c r="C27" s="208" t="s">
        <v>224</v>
      </c>
      <c r="D27" s="159"/>
    </row>
    <row r="28" spans="1:4" ht="30" x14ac:dyDescent="0.25">
      <c r="A28" s="160">
        <v>3.3</v>
      </c>
      <c r="B28" s="160" t="s">
        <v>211</v>
      </c>
      <c r="C28" s="208" t="s">
        <v>324</v>
      </c>
      <c r="D28" s="159" t="s">
        <v>325</v>
      </c>
    </row>
    <row r="29" spans="1:4" x14ac:dyDescent="0.25">
      <c r="A29" s="160">
        <v>3.4</v>
      </c>
      <c r="B29" s="160" t="s">
        <v>212</v>
      </c>
      <c r="C29" s="208" t="s">
        <v>224</v>
      </c>
      <c r="D29" s="159"/>
    </row>
    <row r="30" spans="1:4" x14ac:dyDescent="0.25">
      <c r="A30" s="160">
        <v>3.5</v>
      </c>
      <c r="B30" s="160" t="s">
        <v>213</v>
      </c>
      <c r="C30" s="208" t="s">
        <v>224</v>
      </c>
      <c r="D30" s="159"/>
    </row>
    <row r="31" spans="1:4" x14ac:dyDescent="0.25">
      <c r="A31" s="166">
        <v>3.6</v>
      </c>
      <c r="B31" s="166" t="s">
        <v>214</v>
      </c>
      <c r="C31" s="166" t="s">
        <v>224</v>
      </c>
      <c r="D31" s="159"/>
    </row>
    <row r="32" spans="1:4" s="168" customFormat="1" x14ac:dyDescent="0.25">
      <c r="A32" s="166">
        <v>3.7</v>
      </c>
      <c r="B32" s="166" t="s">
        <v>215</v>
      </c>
      <c r="C32" s="166" t="s">
        <v>324</v>
      </c>
      <c r="D32" s="167"/>
    </row>
    <row r="33" spans="1:4" s="168" customFormat="1" x14ac:dyDescent="0.25">
      <c r="A33" s="166">
        <v>3.8</v>
      </c>
      <c r="B33" s="166" t="s">
        <v>216</v>
      </c>
      <c r="C33" s="166" t="s">
        <v>324</v>
      </c>
      <c r="D33" s="167"/>
    </row>
    <row r="34" spans="1:4" s="168" customFormat="1" x14ac:dyDescent="0.25">
      <c r="A34" s="166">
        <v>3.9</v>
      </c>
      <c r="B34" s="166" t="s">
        <v>217</v>
      </c>
      <c r="C34" s="166" t="s">
        <v>324</v>
      </c>
      <c r="D34" s="167"/>
    </row>
    <row r="35" spans="1:4" ht="30" x14ac:dyDescent="0.25">
      <c r="A35" s="169">
        <v>3.1</v>
      </c>
      <c r="B35" s="166" t="s">
        <v>218</v>
      </c>
      <c r="C35" s="166" t="s">
        <v>324</v>
      </c>
      <c r="D35" s="159"/>
    </row>
    <row r="36" spans="1:4" ht="30" x14ac:dyDescent="0.25">
      <c r="A36" s="169">
        <v>3.11</v>
      </c>
      <c r="B36" s="166" t="s">
        <v>219</v>
      </c>
      <c r="C36" s="166" t="s">
        <v>324</v>
      </c>
      <c r="D36" s="159"/>
    </row>
    <row r="37" spans="1:4" x14ac:dyDescent="0.25">
      <c r="A37" s="170">
        <v>3.12</v>
      </c>
      <c r="B37" s="160" t="s">
        <v>220</v>
      </c>
      <c r="C37" s="208" t="s">
        <v>224</v>
      </c>
      <c r="D37" s="159" t="s">
        <v>221</v>
      </c>
    </row>
    <row r="38" spans="1:4" ht="30" x14ac:dyDescent="0.25">
      <c r="A38" s="170">
        <v>3.13</v>
      </c>
      <c r="B38" s="171" t="s">
        <v>222</v>
      </c>
      <c r="C38" s="212" t="s">
        <v>224</v>
      </c>
      <c r="D38" s="159"/>
    </row>
    <row r="39" spans="1:4" ht="30" x14ac:dyDescent="0.25">
      <c r="A39" s="170">
        <v>3.14</v>
      </c>
      <c r="B39" s="171" t="s">
        <v>223</v>
      </c>
      <c r="C39" s="212" t="s">
        <v>324</v>
      </c>
      <c r="D39" s="159"/>
    </row>
    <row r="40" spans="1:4" x14ac:dyDescent="0.25">
      <c r="A40" s="162"/>
      <c r="B40" s="162"/>
      <c r="C40" s="161"/>
      <c r="D40" s="159"/>
    </row>
    <row r="41" spans="1:4" x14ac:dyDescent="0.25">
      <c r="A41" s="163">
        <v>4</v>
      </c>
      <c r="B41" s="163" t="s">
        <v>225</v>
      </c>
      <c r="C41" s="163"/>
      <c r="D41" s="164"/>
    </row>
    <row r="42" spans="1:4" x14ac:dyDescent="0.25">
      <c r="A42" s="165">
        <v>4.0999999999999996</v>
      </c>
      <c r="B42" s="165" t="s">
        <v>226</v>
      </c>
      <c r="C42" s="211" t="s">
        <v>224</v>
      </c>
      <c r="D42" s="159"/>
    </row>
    <row r="43" spans="1:4" x14ac:dyDescent="0.25">
      <c r="A43" s="160">
        <v>4.2</v>
      </c>
      <c r="B43" s="160" t="s">
        <v>227</v>
      </c>
      <c r="C43" s="208" t="s">
        <v>224</v>
      </c>
      <c r="D43" s="159"/>
    </row>
    <row r="44" spans="1:4" x14ac:dyDescent="0.25">
      <c r="A44" s="160">
        <v>4.3</v>
      </c>
      <c r="B44" s="160" t="s">
        <v>228</v>
      </c>
      <c r="C44" s="208" t="s">
        <v>324</v>
      </c>
      <c r="D44" s="159" t="s">
        <v>326</v>
      </c>
    </row>
    <row r="45" spans="1:4" x14ac:dyDescent="0.25">
      <c r="A45" s="160">
        <v>4.4000000000000004</v>
      </c>
      <c r="B45" s="160" t="s">
        <v>229</v>
      </c>
      <c r="C45" s="208" t="s">
        <v>324</v>
      </c>
      <c r="D45" s="159" t="s">
        <v>326</v>
      </c>
    </row>
    <row r="46" spans="1:4" x14ac:dyDescent="0.25">
      <c r="A46" s="162"/>
      <c r="B46" s="162"/>
      <c r="C46" s="162"/>
      <c r="D46" s="159"/>
    </row>
    <row r="47" spans="1:4" x14ac:dyDescent="0.25">
      <c r="A47" s="163">
        <v>5</v>
      </c>
      <c r="B47" s="163" t="s">
        <v>230</v>
      </c>
      <c r="C47" s="163"/>
      <c r="D47" s="164"/>
    </row>
    <row r="48" spans="1:4" x14ac:dyDescent="0.25">
      <c r="A48" s="160">
        <v>5.0999999999999996</v>
      </c>
      <c r="B48" s="160" t="s">
        <v>231</v>
      </c>
      <c r="C48" s="208" t="s">
        <v>324</v>
      </c>
      <c r="D48" s="159"/>
    </row>
    <row r="49" spans="1:4" x14ac:dyDescent="0.25">
      <c r="A49" s="160">
        <v>5.2</v>
      </c>
      <c r="B49" s="160" t="s">
        <v>232</v>
      </c>
      <c r="C49" s="208" t="s">
        <v>324</v>
      </c>
      <c r="D49" s="159"/>
    </row>
    <row r="50" spans="1:4" x14ac:dyDescent="0.25">
      <c r="A50" s="160">
        <v>5.3</v>
      </c>
      <c r="B50" s="160" t="s">
        <v>233</v>
      </c>
      <c r="C50" s="208" t="s">
        <v>324</v>
      </c>
      <c r="D50" s="159"/>
    </row>
    <row r="51" spans="1:4" x14ac:dyDescent="0.25">
      <c r="A51" s="160">
        <v>5.4</v>
      </c>
      <c r="B51" s="160" t="s">
        <v>234</v>
      </c>
      <c r="C51" s="208" t="s">
        <v>324</v>
      </c>
      <c r="D51" s="159"/>
    </row>
    <row r="52" spans="1:4" x14ac:dyDescent="0.25">
      <c r="A52" s="160">
        <v>5.5</v>
      </c>
      <c r="B52" s="160" t="s">
        <v>235</v>
      </c>
      <c r="C52" s="208" t="s">
        <v>324</v>
      </c>
      <c r="D52" s="159"/>
    </row>
    <row r="53" spans="1:4" x14ac:dyDescent="0.25">
      <c r="A53" s="160">
        <v>5.6</v>
      </c>
      <c r="B53" s="160" t="s">
        <v>236</v>
      </c>
      <c r="C53" s="208" t="s">
        <v>324</v>
      </c>
      <c r="D53" s="159"/>
    </row>
    <row r="54" spans="1:4" x14ac:dyDescent="0.25">
      <c r="A54" s="160">
        <v>5.7</v>
      </c>
      <c r="B54" s="160" t="s">
        <v>237</v>
      </c>
      <c r="C54" s="208" t="s">
        <v>324</v>
      </c>
      <c r="D54" s="159"/>
    </row>
    <row r="55" spans="1:4" x14ac:dyDescent="0.25">
      <c r="A55" s="160">
        <v>5.8</v>
      </c>
      <c r="B55" s="160" t="s">
        <v>238</v>
      </c>
      <c r="C55" s="208" t="s">
        <v>324</v>
      </c>
      <c r="D55" s="159"/>
    </row>
    <row r="56" spans="1:4" x14ac:dyDescent="0.25">
      <c r="A56" s="160">
        <v>5.9</v>
      </c>
      <c r="B56" s="160" t="s">
        <v>239</v>
      </c>
      <c r="C56" s="208" t="s">
        <v>324</v>
      </c>
      <c r="D56" s="159"/>
    </row>
    <row r="57" spans="1:4" x14ac:dyDescent="0.25">
      <c r="A57" s="160">
        <v>5.0999999999999996</v>
      </c>
      <c r="B57" s="160" t="s">
        <v>240</v>
      </c>
      <c r="C57" s="208" t="s">
        <v>324</v>
      </c>
      <c r="D57" s="159"/>
    </row>
    <row r="58" spans="1:4" x14ac:dyDescent="0.25">
      <c r="A58" s="160">
        <v>5.1100000000000003</v>
      </c>
      <c r="B58" s="160" t="s">
        <v>241</v>
      </c>
      <c r="C58" s="208" t="s">
        <v>324</v>
      </c>
      <c r="D58" s="159"/>
    </row>
    <row r="59" spans="1:4" x14ac:dyDescent="0.25">
      <c r="A59" s="162"/>
      <c r="B59" s="162"/>
      <c r="C59" s="161"/>
      <c r="D59" s="159"/>
    </row>
    <row r="60" spans="1:4" x14ac:dyDescent="0.25">
      <c r="A60" s="163">
        <v>6</v>
      </c>
      <c r="B60" s="163" t="s">
        <v>242</v>
      </c>
      <c r="C60" s="163"/>
      <c r="D60" s="164"/>
    </row>
    <row r="61" spans="1:4" x14ac:dyDescent="0.25">
      <c r="A61" s="165">
        <v>6.1</v>
      </c>
      <c r="B61" s="165" t="s">
        <v>243</v>
      </c>
      <c r="C61" s="211" t="s">
        <v>323</v>
      </c>
      <c r="D61" s="159"/>
    </row>
    <row r="62" spans="1:4" x14ac:dyDescent="0.25">
      <c r="A62" s="161">
        <v>6.2</v>
      </c>
      <c r="B62" s="161" t="s">
        <v>244</v>
      </c>
      <c r="C62" s="209" t="s">
        <v>324</v>
      </c>
      <c r="D62" s="159"/>
    </row>
    <row r="63" spans="1:4" ht="30" x14ac:dyDescent="0.25">
      <c r="A63" s="161">
        <v>6.3</v>
      </c>
      <c r="B63" s="161" t="s">
        <v>245</v>
      </c>
      <c r="C63" s="209" t="s">
        <v>224</v>
      </c>
      <c r="D63" s="159" t="s">
        <v>246</v>
      </c>
    </row>
    <row r="64" spans="1:4" x14ac:dyDescent="0.25">
      <c r="A64" s="162"/>
      <c r="B64" s="162"/>
      <c r="C64" s="162"/>
      <c r="D64" s="159"/>
    </row>
    <row r="65" spans="1:4" x14ac:dyDescent="0.25">
      <c r="A65" s="163">
        <v>7</v>
      </c>
      <c r="B65" s="163" t="s">
        <v>247</v>
      </c>
      <c r="C65" s="163"/>
      <c r="D65" s="164"/>
    </row>
    <row r="66" spans="1:4" x14ac:dyDescent="0.25">
      <c r="A66" s="165">
        <v>7.1</v>
      </c>
      <c r="B66" s="165" t="s">
        <v>248</v>
      </c>
      <c r="C66" s="211" t="s">
        <v>323</v>
      </c>
      <c r="D66" s="159"/>
    </row>
    <row r="67" spans="1:4" x14ac:dyDescent="0.25">
      <c r="A67" s="160">
        <v>7.2</v>
      </c>
      <c r="B67" s="160" t="s">
        <v>249</v>
      </c>
      <c r="C67" s="208" t="s">
        <v>324</v>
      </c>
      <c r="D67" s="159" t="s">
        <v>327</v>
      </c>
    </row>
    <row r="68" spans="1:4" x14ac:dyDescent="0.25">
      <c r="A68" s="172"/>
      <c r="B68" s="172"/>
      <c r="C68" s="172"/>
      <c r="D68" s="159"/>
    </row>
    <row r="69" spans="1:4" x14ac:dyDescent="0.25">
      <c r="A69" s="163">
        <v>8</v>
      </c>
      <c r="B69" s="163" t="s">
        <v>250</v>
      </c>
      <c r="C69" s="163"/>
      <c r="D69" s="164"/>
    </row>
    <row r="70" spans="1:4" x14ac:dyDescent="0.25">
      <c r="A70" s="165">
        <v>8.1</v>
      </c>
      <c r="B70" s="165" t="s">
        <v>251</v>
      </c>
      <c r="C70" s="207" t="s">
        <v>324</v>
      </c>
      <c r="D70" s="159"/>
    </row>
    <row r="71" spans="1:4" x14ac:dyDescent="0.25">
      <c r="A71" s="158">
        <v>8.1999999999999993</v>
      </c>
      <c r="B71" s="158" t="s">
        <v>252</v>
      </c>
      <c r="C71" s="207" t="s">
        <v>224</v>
      </c>
      <c r="D71" s="159" t="s">
        <v>328</v>
      </c>
    </row>
    <row r="72" spans="1:4" x14ac:dyDescent="0.25">
      <c r="A72" s="158">
        <v>8.3000000000000007</v>
      </c>
      <c r="B72" s="161" t="s">
        <v>253</v>
      </c>
      <c r="C72" s="209" t="s">
        <v>324</v>
      </c>
      <c r="D72" s="159"/>
    </row>
    <row r="73" spans="1:4" x14ac:dyDescent="0.25">
      <c r="A73" s="158">
        <v>8.4</v>
      </c>
      <c r="B73" s="160" t="s">
        <v>254</v>
      </c>
      <c r="C73" s="209" t="s">
        <v>324</v>
      </c>
      <c r="D73" s="159"/>
    </row>
    <row r="74" spans="1:4" x14ac:dyDescent="0.25">
      <c r="A74" s="173">
        <v>8.5</v>
      </c>
      <c r="B74" s="173" t="s">
        <v>255</v>
      </c>
      <c r="C74" s="213" t="s">
        <v>324</v>
      </c>
      <c r="D74" s="159"/>
    </row>
    <row r="75" spans="1:4" x14ac:dyDescent="0.25">
      <c r="A75" s="173">
        <v>8.6</v>
      </c>
      <c r="B75" s="174" t="s">
        <v>256</v>
      </c>
      <c r="C75" s="213" t="s">
        <v>324</v>
      </c>
      <c r="D75" s="159"/>
    </row>
    <row r="76" spans="1:4" x14ac:dyDescent="0.25">
      <c r="A76" s="158"/>
      <c r="B76" s="160"/>
      <c r="C76" s="161"/>
      <c r="D76" s="159"/>
    </row>
    <row r="77" spans="1:4" x14ac:dyDescent="0.25">
      <c r="A77" s="163">
        <v>9</v>
      </c>
      <c r="B77" s="163" t="s">
        <v>257</v>
      </c>
      <c r="C77" s="163"/>
      <c r="D77" s="164"/>
    </row>
    <row r="78" spans="1:4" ht="30" x14ac:dyDescent="0.25">
      <c r="A78" s="165">
        <v>9.1</v>
      </c>
      <c r="B78" s="165" t="s">
        <v>258</v>
      </c>
      <c r="C78" s="211" t="s">
        <v>323</v>
      </c>
      <c r="D78" s="159" t="s">
        <v>329</v>
      </c>
    </row>
    <row r="79" spans="1:4" x14ac:dyDescent="0.25">
      <c r="A79" s="160">
        <v>9.1999999999999993</v>
      </c>
      <c r="B79" s="160" t="s">
        <v>259</v>
      </c>
      <c r="C79" s="208" t="s">
        <v>324</v>
      </c>
      <c r="D79" s="159" t="s">
        <v>330</v>
      </c>
    </row>
    <row r="80" spans="1:4" x14ac:dyDescent="0.25">
      <c r="A80" s="160">
        <v>9.3000000000000007</v>
      </c>
      <c r="B80" s="160" t="s">
        <v>260</v>
      </c>
      <c r="C80" s="208" t="s">
        <v>324</v>
      </c>
      <c r="D80" s="159"/>
    </row>
    <row r="81" spans="1:4" x14ac:dyDescent="0.25">
      <c r="A81" s="160">
        <v>9.4</v>
      </c>
      <c r="B81" s="160" t="s">
        <v>261</v>
      </c>
      <c r="C81" s="208" t="s">
        <v>224</v>
      </c>
      <c r="D81" s="159"/>
    </row>
    <row r="82" spans="1:4" x14ac:dyDescent="0.25">
      <c r="A82" s="161">
        <v>9.5</v>
      </c>
      <c r="B82" s="161" t="s">
        <v>262</v>
      </c>
      <c r="C82" s="209" t="s">
        <v>224</v>
      </c>
      <c r="D82" s="159"/>
    </row>
    <row r="83" spans="1:4" x14ac:dyDescent="0.25">
      <c r="A83" s="162"/>
      <c r="B83" s="162"/>
      <c r="C83" s="162"/>
      <c r="D83" s="159"/>
    </row>
    <row r="84" spans="1:4" x14ac:dyDescent="0.25">
      <c r="A84" s="163">
        <v>10</v>
      </c>
      <c r="B84" s="163" t="s">
        <v>263</v>
      </c>
      <c r="C84" s="163"/>
      <c r="D84" s="164"/>
    </row>
    <row r="85" spans="1:4" ht="30" x14ac:dyDescent="0.25">
      <c r="A85" s="165">
        <v>10.1</v>
      </c>
      <c r="B85" s="165" t="s">
        <v>264</v>
      </c>
      <c r="C85" s="211" t="s">
        <v>323</v>
      </c>
      <c r="D85" s="159" t="s">
        <v>331</v>
      </c>
    </row>
    <row r="86" spans="1:4" ht="30" x14ac:dyDescent="0.25">
      <c r="A86" s="158">
        <v>10.199999999999999</v>
      </c>
      <c r="B86" s="158" t="s">
        <v>265</v>
      </c>
      <c r="C86" s="207" t="s">
        <v>323</v>
      </c>
      <c r="D86" s="159" t="s">
        <v>331</v>
      </c>
    </row>
    <row r="87" spans="1:4" ht="30" x14ac:dyDescent="0.25">
      <c r="A87" s="161">
        <v>10.3</v>
      </c>
      <c r="B87" s="161" t="s">
        <v>266</v>
      </c>
      <c r="C87" s="207" t="s">
        <v>323</v>
      </c>
      <c r="D87" s="159" t="s">
        <v>331</v>
      </c>
    </row>
    <row r="88" spans="1:4" x14ac:dyDescent="0.25">
      <c r="A88" s="162"/>
      <c r="B88" s="162"/>
      <c r="C88" s="162"/>
      <c r="D88" s="159"/>
    </row>
    <row r="89" spans="1:4" x14ac:dyDescent="0.25">
      <c r="A89" s="163">
        <v>11</v>
      </c>
      <c r="B89" s="163" t="s">
        <v>267</v>
      </c>
      <c r="C89" s="163"/>
      <c r="D89" s="164"/>
    </row>
    <row r="90" spans="1:4" ht="30" x14ac:dyDescent="0.25">
      <c r="A90" s="165">
        <v>11.1</v>
      </c>
      <c r="B90" s="211" t="s">
        <v>332</v>
      </c>
      <c r="C90" s="211" t="s">
        <v>324</v>
      </c>
      <c r="D90" s="159"/>
    </row>
    <row r="91" spans="1:4" x14ac:dyDescent="0.25">
      <c r="A91" s="160">
        <v>11.2</v>
      </c>
      <c r="B91" s="160" t="s">
        <v>268</v>
      </c>
      <c r="C91" s="208" t="s">
        <v>323</v>
      </c>
      <c r="D91" s="159"/>
    </row>
    <row r="92" spans="1:4" ht="30" x14ac:dyDescent="0.25">
      <c r="A92" s="171">
        <v>11.3</v>
      </c>
      <c r="B92" s="171" t="s">
        <v>269</v>
      </c>
      <c r="C92" s="208" t="s">
        <v>323</v>
      </c>
      <c r="D92" s="159" t="s">
        <v>333</v>
      </c>
    </row>
    <row r="93" spans="1:4" x14ac:dyDescent="0.25">
      <c r="A93" s="161"/>
      <c r="B93" s="161"/>
      <c r="C93" s="161"/>
      <c r="D93" s="159"/>
    </row>
    <row r="94" spans="1:4" x14ac:dyDescent="0.25">
      <c r="A94" s="163">
        <v>12</v>
      </c>
      <c r="B94" s="163" t="s">
        <v>334</v>
      </c>
      <c r="C94" s="163"/>
      <c r="D94" s="164"/>
    </row>
    <row r="95" spans="1:4" x14ac:dyDescent="0.25">
      <c r="A95" s="163">
        <v>13</v>
      </c>
      <c r="B95" s="163" t="s">
        <v>270</v>
      </c>
      <c r="C95" s="163"/>
      <c r="D95" s="164"/>
    </row>
    <row r="96" spans="1:4" x14ac:dyDescent="0.25">
      <c r="A96" s="172">
        <v>13.1</v>
      </c>
      <c r="B96" s="175" t="s">
        <v>271</v>
      </c>
      <c r="C96" s="214" t="s">
        <v>323</v>
      </c>
      <c r="D96" s="159"/>
    </row>
    <row r="97" spans="1:4" x14ac:dyDescent="0.25">
      <c r="A97" s="162"/>
      <c r="B97" s="176"/>
      <c r="C97" s="176"/>
      <c r="D97" s="159"/>
    </row>
    <row r="98" spans="1:4" x14ac:dyDescent="0.25">
      <c r="A98" s="163">
        <v>14</v>
      </c>
      <c r="B98" s="163" t="s">
        <v>272</v>
      </c>
      <c r="C98" s="163"/>
      <c r="D98" s="164"/>
    </row>
    <row r="99" spans="1:4" ht="45" x14ac:dyDescent="0.25">
      <c r="A99" s="165">
        <v>14.1</v>
      </c>
      <c r="B99" s="165" t="s">
        <v>273</v>
      </c>
      <c r="C99" s="214" t="s">
        <v>323</v>
      </c>
      <c r="D99" s="159" t="s">
        <v>335</v>
      </c>
    </row>
    <row r="100" spans="1:4" ht="30" x14ac:dyDescent="0.25">
      <c r="A100" s="158">
        <v>14.2</v>
      </c>
      <c r="B100" s="207" t="s">
        <v>336</v>
      </c>
      <c r="C100" s="207" t="s">
        <v>337</v>
      </c>
      <c r="D100" s="159" t="s">
        <v>338</v>
      </c>
    </row>
    <row r="101" spans="1:4" x14ac:dyDescent="0.25">
      <c r="A101" s="162"/>
      <c r="B101" s="162"/>
      <c r="C101" s="162"/>
      <c r="D101" s="159"/>
    </row>
    <row r="102" spans="1:4" x14ac:dyDescent="0.25">
      <c r="A102" s="163">
        <v>15</v>
      </c>
      <c r="B102" s="163" t="s">
        <v>274</v>
      </c>
      <c r="C102" s="163"/>
      <c r="D102" s="164"/>
    </row>
    <row r="103" spans="1:4" x14ac:dyDescent="0.25">
      <c r="A103" s="158">
        <v>15.1</v>
      </c>
      <c r="B103" s="207" t="s">
        <v>339</v>
      </c>
      <c r="C103" s="158"/>
      <c r="D103" s="159"/>
    </row>
    <row r="104" spans="1:4" x14ac:dyDescent="0.25">
      <c r="A104" s="172"/>
      <c r="B104" s="172"/>
      <c r="C104" s="172"/>
      <c r="D104" s="159"/>
    </row>
    <row r="105" spans="1:4" x14ac:dyDescent="0.25">
      <c r="A105" s="163">
        <v>16</v>
      </c>
      <c r="B105" s="163" t="s">
        <v>275</v>
      </c>
      <c r="C105" s="163"/>
      <c r="D105" s="164"/>
    </row>
    <row r="106" spans="1:4" x14ac:dyDescent="0.25">
      <c r="A106" s="158">
        <v>16.100000000000001</v>
      </c>
      <c r="B106" s="207" t="s">
        <v>339</v>
      </c>
      <c r="C106" s="158"/>
      <c r="D106" s="159"/>
    </row>
    <row r="107" spans="1:4" x14ac:dyDescent="0.25">
      <c r="A107" s="172">
        <v>16.2</v>
      </c>
      <c r="B107" s="172"/>
      <c r="C107" s="172"/>
      <c r="D107" s="159"/>
    </row>
    <row r="108" spans="1:4" x14ac:dyDescent="0.25">
      <c r="A108" s="162"/>
      <c r="B108" s="162"/>
      <c r="C108" s="162"/>
      <c r="D108" s="159"/>
    </row>
    <row r="109" spans="1:4" x14ac:dyDescent="0.25">
      <c r="A109" s="163">
        <v>17</v>
      </c>
      <c r="B109" s="163" t="s">
        <v>276</v>
      </c>
      <c r="C109" s="163"/>
      <c r="D109" s="164"/>
    </row>
    <row r="110" spans="1:4" ht="30" x14ac:dyDescent="0.25">
      <c r="A110" s="165">
        <v>17.100000000000001</v>
      </c>
      <c r="B110" s="165" t="s">
        <v>277</v>
      </c>
      <c r="C110" s="207" t="s">
        <v>224</v>
      </c>
      <c r="D110" s="159" t="s">
        <v>340</v>
      </c>
    </row>
    <row r="111" spans="1:4" ht="30" x14ac:dyDescent="0.25">
      <c r="A111" s="158">
        <v>17.2</v>
      </c>
      <c r="B111" s="158" t="s">
        <v>278</v>
      </c>
      <c r="C111" s="207" t="s">
        <v>224</v>
      </c>
      <c r="D111" s="159" t="s">
        <v>340</v>
      </c>
    </row>
    <row r="112" spans="1:4" ht="30" x14ac:dyDescent="0.25">
      <c r="A112" s="158">
        <v>17.3</v>
      </c>
      <c r="B112" s="158" t="s">
        <v>279</v>
      </c>
      <c r="C112" s="207" t="s">
        <v>224</v>
      </c>
      <c r="D112" s="159" t="s">
        <v>340</v>
      </c>
    </row>
    <row r="113" spans="1:4" x14ac:dyDescent="0.25">
      <c r="A113" s="158">
        <v>17.399999999999999</v>
      </c>
      <c r="B113" s="158" t="s">
        <v>280</v>
      </c>
      <c r="C113" s="207" t="s">
        <v>224</v>
      </c>
      <c r="D113" s="159"/>
    </row>
    <row r="114" spans="1:4" x14ac:dyDescent="0.25">
      <c r="A114" s="158">
        <v>17.5</v>
      </c>
      <c r="B114" s="158" t="s">
        <v>281</v>
      </c>
      <c r="C114" s="207" t="s">
        <v>324</v>
      </c>
      <c r="D114" s="159"/>
    </row>
    <row r="115" spans="1:4" x14ac:dyDescent="0.25">
      <c r="A115" s="172">
        <v>17.600000000000001</v>
      </c>
      <c r="B115" s="172" t="s">
        <v>186</v>
      </c>
      <c r="C115" s="210" t="s">
        <v>224</v>
      </c>
      <c r="D115" s="159"/>
    </row>
    <row r="116" spans="1:4" x14ac:dyDescent="0.25">
      <c r="A116" s="162"/>
      <c r="B116" s="162"/>
      <c r="C116" s="162"/>
      <c r="D116" s="159"/>
    </row>
    <row r="117" spans="1:4" x14ac:dyDescent="0.25">
      <c r="A117" s="163">
        <v>18</v>
      </c>
      <c r="B117" s="163" t="s">
        <v>282</v>
      </c>
      <c r="C117" s="163"/>
      <c r="D117" s="164"/>
    </row>
    <row r="118" spans="1:4" x14ac:dyDescent="0.25">
      <c r="A118" s="165">
        <v>18.100000000000001</v>
      </c>
      <c r="B118" s="211" t="s">
        <v>341</v>
      </c>
      <c r="C118" s="207" t="s">
        <v>324</v>
      </c>
      <c r="D118" s="159"/>
    </row>
    <row r="119" spans="1:4" x14ac:dyDescent="0.25">
      <c r="A119" s="158">
        <v>18.2</v>
      </c>
      <c r="B119" s="207" t="s">
        <v>342</v>
      </c>
      <c r="C119" s="207" t="s">
        <v>324</v>
      </c>
      <c r="D119" s="159"/>
    </row>
    <row r="120" spans="1:4" x14ac:dyDescent="0.25">
      <c r="A120" s="172"/>
      <c r="B120" s="172"/>
      <c r="C120" s="172"/>
      <c r="D120" s="159"/>
    </row>
    <row r="121" spans="1:4" x14ac:dyDescent="0.25">
      <c r="A121" s="163">
        <v>19</v>
      </c>
      <c r="B121" s="163" t="s">
        <v>283</v>
      </c>
      <c r="C121" s="163"/>
      <c r="D121" s="164"/>
    </row>
    <row r="122" spans="1:4" ht="30" x14ac:dyDescent="0.25">
      <c r="A122" s="158">
        <v>19.100000000000001</v>
      </c>
      <c r="B122" s="177" t="s">
        <v>284</v>
      </c>
      <c r="C122" s="215" t="s">
        <v>343</v>
      </c>
      <c r="D122" s="159"/>
    </row>
    <row r="123" spans="1:4" x14ac:dyDescent="0.25">
      <c r="A123" s="158">
        <v>19.2</v>
      </c>
      <c r="B123" s="158" t="s">
        <v>285</v>
      </c>
      <c r="C123" s="215" t="s">
        <v>323</v>
      </c>
      <c r="D123" s="159"/>
    </row>
    <row r="124" spans="1:4" x14ac:dyDescent="0.25">
      <c r="A124" s="158"/>
      <c r="B124" s="175"/>
      <c r="C124" s="175"/>
      <c r="D124" s="159"/>
    </row>
    <row r="125" spans="1:4" x14ac:dyDescent="0.25">
      <c r="A125" s="163">
        <v>20</v>
      </c>
      <c r="B125" s="163" t="s">
        <v>161</v>
      </c>
      <c r="C125" s="163"/>
      <c r="D125" s="164"/>
    </row>
    <row r="126" spans="1:4" x14ac:dyDescent="0.25">
      <c r="A126" s="158">
        <v>20.100000000000001</v>
      </c>
      <c r="B126" s="177" t="s">
        <v>286</v>
      </c>
      <c r="C126" s="215" t="s">
        <v>324</v>
      </c>
      <c r="D126" s="159"/>
    </row>
    <row r="127" spans="1:4" x14ac:dyDescent="0.25">
      <c r="A127" s="160">
        <v>20.2</v>
      </c>
      <c r="B127" s="160" t="s">
        <v>287</v>
      </c>
      <c r="C127" s="215" t="s">
        <v>324</v>
      </c>
      <c r="D127" s="159"/>
    </row>
    <row r="128" spans="1:4" x14ac:dyDescent="0.25">
      <c r="A128" s="160">
        <v>20.3</v>
      </c>
      <c r="B128" s="160" t="s">
        <v>288</v>
      </c>
      <c r="C128" s="215" t="s">
        <v>324</v>
      </c>
      <c r="D128" s="159"/>
    </row>
    <row r="129" spans="1:4" x14ac:dyDescent="0.25">
      <c r="A129" s="160">
        <v>20.399999999999999</v>
      </c>
      <c r="B129" s="177" t="s">
        <v>289</v>
      </c>
      <c r="C129" s="215" t="s">
        <v>324</v>
      </c>
      <c r="D129" s="159"/>
    </row>
    <row r="130" spans="1:4" ht="30" x14ac:dyDescent="0.25">
      <c r="A130" s="178">
        <v>20.5</v>
      </c>
      <c r="B130" s="173" t="s">
        <v>290</v>
      </c>
      <c r="C130" s="215" t="s">
        <v>324</v>
      </c>
      <c r="D130" s="159" t="s">
        <v>291</v>
      </c>
    </row>
    <row r="131" spans="1:4" s="181" customFormat="1" ht="45" x14ac:dyDescent="0.25">
      <c r="A131" s="179">
        <v>20.6</v>
      </c>
      <c r="B131" s="180" t="s">
        <v>292</v>
      </c>
      <c r="C131" s="215" t="s">
        <v>324</v>
      </c>
      <c r="D131" s="173" t="s">
        <v>293</v>
      </c>
    </row>
    <row r="132" spans="1:4" s="181" customFormat="1" x14ac:dyDescent="0.25">
      <c r="A132" s="179">
        <v>20.7</v>
      </c>
      <c r="B132" s="182" t="s">
        <v>294</v>
      </c>
      <c r="C132" s="215" t="s">
        <v>324</v>
      </c>
      <c r="D132" s="183"/>
    </row>
    <row r="133" spans="1:4" x14ac:dyDescent="0.25">
      <c r="A133" s="160"/>
      <c r="B133" s="161"/>
      <c r="C133" s="161"/>
      <c r="D133" s="159"/>
    </row>
    <row r="134" spans="1:4" x14ac:dyDescent="0.25">
      <c r="A134" s="163">
        <v>21</v>
      </c>
      <c r="B134" s="163" t="s">
        <v>295</v>
      </c>
      <c r="C134" s="163"/>
      <c r="D134" s="164"/>
    </row>
    <row r="135" spans="1:4" x14ac:dyDescent="0.25">
      <c r="A135" s="158">
        <v>21.1</v>
      </c>
      <c r="B135" s="177" t="s">
        <v>296</v>
      </c>
      <c r="C135" s="214" t="s">
        <v>344</v>
      </c>
      <c r="D135" s="159"/>
    </row>
    <row r="136" spans="1:4" ht="45" x14ac:dyDescent="0.25">
      <c r="A136" s="160">
        <v>21.2</v>
      </c>
      <c r="B136" s="177" t="s">
        <v>297</v>
      </c>
      <c r="C136" s="215" t="s">
        <v>224</v>
      </c>
      <c r="D136" s="159" t="s">
        <v>345</v>
      </c>
    </row>
    <row r="137" spans="1:4" ht="30" x14ac:dyDescent="0.25">
      <c r="A137" s="158">
        <v>21.3</v>
      </c>
      <c r="B137" s="158" t="s">
        <v>298</v>
      </c>
      <c r="C137" s="207" t="s">
        <v>224</v>
      </c>
      <c r="D137" s="159"/>
    </row>
    <row r="138" spans="1:4" x14ac:dyDescent="0.25">
      <c r="A138" s="160"/>
      <c r="B138" s="175"/>
      <c r="C138" s="175"/>
      <c r="D138" s="159"/>
    </row>
    <row r="139" spans="1:4" x14ac:dyDescent="0.25">
      <c r="A139" s="163">
        <v>22</v>
      </c>
      <c r="B139" s="163" t="s">
        <v>299</v>
      </c>
      <c r="C139" s="163"/>
      <c r="D139" s="164"/>
    </row>
    <row r="140" spans="1:4" x14ac:dyDescent="0.25">
      <c r="A140" s="158">
        <v>22.1</v>
      </c>
      <c r="B140" s="177" t="s">
        <v>300</v>
      </c>
      <c r="C140" s="214" t="s">
        <v>346</v>
      </c>
      <c r="D140" s="159"/>
    </row>
    <row r="141" spans="1:4" x14ac:dyDescent="0.25">
      <c r="A141" s="161"/>
      <c r="B141" s="175"/>
      <c r="C141" s="175"/>
      <c r="D141" s="159"/>
    </row>
    <row r="142" spans="1:4" x14ac:dyDescent="0.25">
      <c r="A142" s="163">
        <v>23</v>
      </c>
      <c r="B142" s="163" t="s">
        <v>301</v>
      </c>
      <c r="C142" s="163"/>
      <c r="D142" s="164"/>
    </row>
    <row r="143" spans="1:4" x14ac:dyDescent="0.25">
      <c r="A143" s="158">
        <v>23.1</v>
      </c>
      <c r="B143" s="160" t="s">
        <v>302</v>
      </c>
      <c r="C143" s="208" t="s">
        <v>323</v>
      </c>
      <c r="D143" s="159"/>
    </row>
    <row r="144" spans="1:4" x14ac:dyDescent="0.25">
      <c r="A144" s="160">
        <v>23.2</v>
      </c>
      <c r="B144" s="161" t="s">
        <v>303</v>
      </c>
      <c r="C144" s="208" t="s">
        <v>323</v>
      </c>
      <c r="D144" s="159"/>
    </row>
    <row r="145" spans="1:4" x14ac:dyDescent="0.25">
      <c r="A145" s="161">
        <v>23.3</v>
      </c>
      <c r="B145" s="209" t="s">
        <v>334</v>
      </c>
      <c r="C145" s="161"/>
      <c r="D145" s="159"/>
    </row>
    <row r="146" spans="1:4" s="181" customFormat="1" ht="45" x14ac:dyDescent="0.25">
      <c r="A146" s="179">
        <v>23.4</v>
      </c>
      <c r="B146" s="184" t="s">
        <v>304</v>
      </c>
      <c r="C146" s="216" t="s">
        <v>324</v>
      </c>
      <c r="D146" s="183" t="s">
        <v>347</v>
      </c>
    </row>
    <row r="147" spans="1:4" s="181" customFormat="1" x14ac:dyDescent="0.25">
      <c r="A147" s="184">
        <v>23.5</v>
      </c>
      <c r="B147" s="184" t="s">
        <v>305</v>
      </c>
      <c r="C147" s="216" t="s">
        <v>224</v>
      </c>
      <c r="D147" s="183"/>
    </row>
    <row r="148" spans="1:4" s="181" customFormat="1" ht="30" x14ac:dyDescent="0.25">
      <c r="A148" s="184">
        <v>23.6</v>
      </c>
      <c r="B148" s="184" t="s">
        <v>306</v>
      </c>
      <c r="C148" s="216" t="s">
        <v>323</v>
      </c>
      <c r="D148" s="183"/>
    </row>
    <row r="149" spans="1:4" x14ac:dyDescent="0.25">
      <c r="A149" s="162"/>
      <c r="B149" s="162"/>
      <c r="C149" s="162"/>
      <c r="D149" s="185"/>
    </row>
    <row r="150" spans="1:4" x14ac:dyDescent="0.25">
      <c r="A150" s="186"/>
    </row>
  </sheetData>
  <dataConsolidate/>
  <mergeCells count="3">
    <mergeCell ref="A4:B4"/>
    <mergeCell ref="A6:B6"/>
    <mergeCell ref="A7:B7"/>
  </mergeCells>
  <pageMargins left="0.70866141732283472" right="0.70866141732283472" top="0.98425196850393704" bottom="0.74803149606299213" header="0.31496062992125984" footer="0.31496062992125984"/>
  <pageSetup paperSize="9" scale="56" fitToHeight="12"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29D2D-2D71-44F4-9188-BC80237F4BA0}">
  <sheetPr>
    <tabColor rgb="FF7030A0"/>
  </sheetPr>
  <dimension ref="A1:P213"/>
  <sheetViews>
    <sheetView view="pageBreakPreview" zoomScale="85" zoomScaleNormal="100" zoomScaleSheetLayoutView="85" workbookViewId="0">
      <pane ySplit="9" topLeftCell="A205" activePane="bottomLeft" state="frozen"/>
      <selection pane="bottomLeft" activeCell="G209" sqref="G209"/>
    </sheetView>
  </sheetViews>
  <sheetFormatPr defaultRowHeight="15" x14ac:dyDescent="0.25"/>
  <cols>
    <col min="1" max="1" width="5.140625" style="10" customWidth="1"/>
    <col min="2" max="2" width="5.5703125" customWidth="1"/>
    <col min="3" max="3" width="38.42578125" customWidth="1"/>
    <col min="4" max="4" width="8" style="1" customWidth="1"/>
    <col min="5" max="5" width="7.7109375" style="2" customWidth="1"/>
    <col min="6" max="6" width="11.28515625" style="71" bestFit="1" customWidth="1"/>
    <col min="7" max="7" width="15" style="72" bestFit="1" customWidth="1"/>
    <col min="9" max="9" width="31.7109375" bestFit="1" customWidth="1"/>
    <col min="12" max="12" width="39.7109375" bestFit="1" customWidth="1"/>
    <col min="15" max="15" width="20.7109375" bestFit="1" customWidth="1"/>
  </cols>
  <sheetData>
    <row r="1" spans="1:16" ht="18.75" customHeight="1" x14ac:dyDescent="0.25">
      <c r="A1" s="67" t="s">
        <v>100</v>
      </c>
      <c r="B1" s="65"/>
      <c r="C1" s="66"/>
    </row>
    <row r="2" spans="1:16" x14ac:dyDescent="0.25">
      <c r="A2" s="68" t="s">
        <v>98</v>
      </c>
      <c r="B2" s="65"/>
      <c r="C2" s="66"/>
    </row>
    <row r="3" spans="1:16" ht="15" customHeight="1" x14ac:dyDescent="0.25">
      <c r="A3" s="221" t="s">
        <v>99</v>
      </c>
      <c r="B3" s="221"/>
      <c r="C3" s="221"/>
    </row>
    <row r="4" spans="1:16" ht="15" customHeight="1" x14ac:dyDescent="0.25">
      <c r="A4" s="221" t="s">
        <v>101</v>
      </c>
      <c r="B4" s="221"/>
      <c r="C4" s="221"/>
      <c r="I4" s="3" t="s">
        <v>0</v>
      </c>
    </row>
    <row r="6" spans="1:16" ht="51.75" customHeight="1" x14ac:dyDescent="0.25">
      <c r="A6" s="13" t="s">
        <v>140</v>
      </c>
      <c r="B6" s="14" t="s">
        <v>9</v>
      </c>
      <c r="C6" s="15" t="s">
        <v>10</v>
      </c>
      <c r="D6" s="16" t="s">
        <v>11</v>
      </c>
      <c r="E6" s="17" t="s">
        <v>12</v>
      </c>
      <c r="F6" s="73" t="s">
        <v>13</v>
      </c>
      <c r="G6" s="74" t="s">
        <v>14</v>
      </c>
      <c r="I6" t="s">
        <v>1</v>
      </c>
      <c r="J6" s="4"/>
      <c r="L6" t="s">
        <v>2</v>
      </c>
      <c r="M6" s="5"/>
      <c r="O6" t="s">
        <v>3</v>
      </c>
      <c r="P6" s="6"/>
    </row>
    <row r="7" spans="1:16" ht="30" customHeight="1" x14ac:dyDescent="0.25">
      <c r="A7" s="192"/>
      <c r="B7" s="193"/>
      <c r="C7" s="194"/>
      <c r="D7" s="25"/>
      <c r="E7" s="195"/>
      <c r="F7" s="69"/>
      <c r="G7" s="196"/>
      <c r="I7" t="s">
        <v>4</v>
      </c>
      <c r="J7" s="7"/>
      <c r="L7" s="99" t="s">
        <v>133</v>
      </c>
      <c r="M7" s="8"/>
      <c r="O7" t="s">
        <v>5</v>
      </c>
      <c r="P7" s="9"/>
    </row>
    <row r="8" spans="1:16" x14ac:dyDescent="0.25">
      <c r="A8" s="192"/>
      <c r="B8" s="193"/>
      <c r="C8" s="194"/>
      <c r="D8" s="25"/>
      <c r="E8" s="195"/>
      <c r="F8" s="69"/>
      <c r="G8" s="196"/>
      <c r="I8" t="s">
        <v>6</v>
      </c>
      <c r="J8" s="11"/>
      <c r="L8" t="s">
        <v>7</v>
      </c>
      <c r="M8" s="12"/>
      <c r="O8" t="s">
        <v>8</v>
      </c>
      <c r="P8" s="102"/>
    </row>
    <row r="9" spans="1:16" x14ac:dyDescent="0.25">
      <c r="A9" s="192"/>
      <c r="B9" s="193"/>
      <c r="C9" s="194"/>
      <c r="D9" s="25"/>
      <c r="E9" s="195"/>
      <c r="F9" s="69"/>
      <c r="G9" s="196"/>
    </row>
    <row r="10" spans="1:16" x14ac:dyDescent="0.25">
      <c r="A10" s="22"/>
      <c r="B10" s="23"/>
      <c r="C10" s="24" t="s">
        <v>15</v>
      </c>
      <c r="D10" s="25"/>
      <c r="E10" s="26"/>
      <c r="F10" s="69"/>
      <c r="G10" s="70"/>
    </row>
    <row r="11" spans="1:16" x14ac:dyDescent="0.25">
      <c r="A11" s="22"/>
      <c r="B11" s="23"/>
      <c r="C11" s="23"/>
      <c r="D11" s="25"/>
      <c r="E11" s="26"/>
      <c r="F11" s="69"/>
      <c r="G11" s="70"/>
    </row>
    <row r="12" spans="1:16" ht="127.5" x14ac:dyDescent="0.25">
      <c r="A12" s="22"/>
      <c r="B12" s="23"/>
      <c r="C12" s="23" t="s">
        <v>16</v>
      </c>
      <c r="D12" s="25"/>
      <c r="E12" s="26"/>
      <c r="F12" s="69"/>
      <c r="G12" s="70"/>
    </row>
    <row r="13" spans="1:16" x14ac:dyDescent="0.25">
      <c r="A13" s="22"/>
      <c r="B13" s="23"/>
      <c r="C13" s="23"/>
      <c r="D13" s="25"/>
      <c r="E13" s="26"/>
      <c r="F13" s="69"/>
      <c r="G13" s="70"/>
    </row>
    <row r="14" spans="1:16" x14ac:dyDescent="0.25">
      <c r="A14" s="22">
        <v>1</v>
      </c>
      <c r="B14" s="23" t="s">
        <v>17</v>
      </c>
      <c r="C14" s="23" t="s">
        <v>105</v>
      </c>
      <c r="D14" s="25">
        <f>4.5*3.6</f>
        <v>16.2</v>
      </c>
      <c r="E14" s="26" t="s">
        <v>32</v>
      </c>
      <c r="F14" s="69"/>
      <c r="G14" s="70">
        <f>D14*F14</f>
        <v>0</v>
      </c>
    </row>
    <row r="15" spans="1:16" x14ac:dyDescent="0.25">
      <c r="A15" s="22">
        <v>1</v>
      </c>
      <c r="B15" s="23" t="s">
        <v>19</v>
      </c>
      <c r="C15" s="23" t="s">
        <v>104</v>
      </c>
      <c r="D15" s="25">
        <f>5.9*3.6</f>
        <v>21.240000000000002</v>
      </c>
      <c r="E15" s="26" t="s">
        <v>32</v>
      </c>
      <c r="F15" s="69"/>
      <c r="G15" s="70">
        <f t="shared" ref="G15:G22" si="0">D15*F15</f>
        <v>0</v>
      </c>
    </row>
    <row r="16" spans="1:16" x14ac:dyDescent="0.25">
      <c r="A16" s="22">
        <v>1</v>
      </c>
      <c r="B16" s="23" t="s">
        <v>20</v>
      </c>
      <c r="C16" s="23" t="s">
        <v>106</v>
      </c>
      <c r="D16" s="25">
        <f>5.9*3.6</f>
        <v>21.240000000000002</v>
      </c>
      <c r="E16" s="26" t="s">
        <v>32</v>
      </c>
      <c r="F16" s="69"/>
      <c r="G16" s="70">
        <f t="shared" si="0"/>
        <v>0</v>
      </c>
    </row>
    <row r="17" spans="1:7" x14ac:dyDescent="0.25">
      <c r="A17" s="22">
        <v>1</v>
      </c>
      <c r="B17" s="23" t="s">
        <v>21</v>
      </c>
      <c r="C17" s="23" t="s">
        <v>107</v>
      </c>
      <c r="D17" s="25">
        <f>5.9*3.6</f>
        <v>21.240000000000002</v>
      </c>
      <c r="E17" s="26" t="s">
        <v>32</v>
      </c>
      <c r="F17" s="69"/>
      <c r="G17" s="70">
        <f t="shared" si="0"/>
        <v>0</v>
      </c>
    </row>
    <row r="18" spans="1:7" x14ac:dyDescent="0.25">
      <c r="A18" s="22">
        <v>1</v>
      </c>
      <c r="B18" s="23" t="s">
        <v>22</v>
      </c>
      <c r="C18" s="23" t="s">
        <v>108</v>
      </c>
      <c r="D18" s="25">
        <f t="shared" ref="D18:D19" si="1">5.9*3.6</f>
        <v>21.240000000000002</v>
      </c>
      <c r="E18" s="26" t="s">
        <v>32</v>
      </c>
      <c r="F18" s="69"/>
      <c r="G18" s="70">
        <f t="shared" si="0"/>
        <v>0</v>
      </c>
    </row>
    <row r="19" spans="1:7" x14ac:dyDescent="0.25">
      <c r="A19" s="22">
        <v>1</v>
      </c>
      <c r="B19" s="23" t="s">
        <v>23</v>
      </c>
      <c r="C19" s="23" t="s">
        <v>109</v>
      </c>
      <c r="D19" s="25">
        <f t="shared" si="1"/>
        <v>21.240000000000002</v>
      </c>
      <c r="E19" s="26" t="s">
        <v>32</v>
      </c>
      <c r="F19" s="69"/>
      <c r="G19" s="70">
        <f t="shared" si="0"/>
        <v>0</v>
      </c>
    </row>
    <row r="20" spans="1:7" x14ac:dyDescent="0.25">
      <c r="A20" s="22">
        <v>1</v>
      </c>
      <c r="B20" s="23" t="s">
        <v>24</v>
      </c>
      <c r="C20" s="23" t="s">
        <v>110</v>
      </c>
      <c r="D20" s="25">
        <f>5.1*3.6</f>
        <v>18.36</v>
      </c>
      <c r="E20" s="26" t="s">
        <v>32</v>
      </c>
      <c r="F20" s="69"/>
      <c r="G20" s="70">
        <f t="shared" si="0"/>
        <v>0</v>
      </c>
    </row>
    <row r="21" spans="1:7" x14ac:dyDescent="0.25">
      <c r="A21" s="22">
        <v>1</v>
      </c>
      <c r="B21" s="23" t="s">
        <v>25</v>
      </c>
      <c r="C21" s="23" t="s">
        <v>111</v>
      </c>
      <c r="D21" s="25">
        <f t="shared" ref="D21:D22" si="2">5.1*3.6</f>
        <v>18.36</v>
      </c>
      <c r="E21" s="26" t="s">
        <v>32</v>
      </c>
      <c r="F21" s="69"/>
      <c r="G21" s="70">
        <f t="shared" si="0"/>
        <v>0</v>
      </c>
    </row>
    <row r="22" spans="1:7" x14ac:dyDescent="0.25">
      <c r="A22" s="22">
        <v>1</v>
      </c>
      <c r="B22" s="23" t="s">
        <v>26</v>
      </c>
      <c r="C22" s="23" t="s">
        <v>112</v>
      </c>
      <c r="D22" s="25">
        <f t="shared" si="2"/>
        <v>18.36</v>
      </c>
      <c r="E22" s="26" t="s">
        <v>32</v>
      </c>
      <c r="F22" s="69"/>
      <c r="G22" s="70">
        <f t="shared" si="0"/>
        <v>0</v>
      </c>
    </row>
    <row r="23" spans="1:7" x14ac:dyDescent="0.25">
      <c r="A23" s="22"/>
      <c r="B23" s="23"/>
      <c r="C23" s="23"/>
      <c r="D23" s="25"/>
      <c r="E23" s="26"/>
      <c r="F23" s="69"/>
      <c r="G23" s="70"/>
    </row>
    <row r="24" spans="1:7" ht="25.5" x14ac:dyDescent="0.25">
      <c r="A24" s="22">
        <v>1</v>
      </c>
      <c r="B24" s="23" t="s">
        <v>27</v>
      </c>
      <c r="C24" s="23" t="s">
        <v>28</v>
      </c>
      <c r="D24" s="25">
        <v>31</v>
      </c>
      <c r="E24" s="26" t="s">
        <v>29</v>
      </c>
      <c r="F24" s="69"/>
      <c r="G24" s="70">
        <f t="shared" ref="G24:G139" si="3">D24*F24</f>
        <v>0</v>
      </c>
    </row>
    <row r="25" spans="1:7" x14ac:dyDescent="0.25">
      <c r="A25" s="22"/>
      <c r="B25" s="23"/>
      <c r="C25" s="23"/>
      <c r="D25" s="25"/>
      <c r="E25" s="26"/>
      <c r="F25" s="69"/>
      <c r="G25" s="70"/>
    </row>
    <row r="26" spans="1:7" ht="25.5" x14ac:dyDescent="0.25">
      <c r="A26" s="22">
        <v>1</v>
      </c>
      <c r="B26" s="23" t="s">
        <v>30</v>
      </c>
      <c r="C26" s="23" t="s">
        <v>31</v>
      </c>
      <c r="D26" s="25">
        <f>40.5+23.3+23.3+113.8+27.3+40+62.4+18+17.6+14.9+7.2+13.1+3+10.8+17.4+12.3+62.1+61.9+46.6+27.9</f>
        <v>643.4</v>
      </c>
      <c r="E26" s="26" t="s">
        <v>32</v>
      </c>
      <c r="F26" s="69"/>
      <c r="G26" s="70">
        <f t="shared" si="3"/>
        <v>0</v>
      </c>
    </row>
    <row r="27" spans="1:7" x14ac:dyDescent="0.25">
      <c r="A27" s="22"/>
      <c r="B27" s="23"/>
      <c r="C27" s="23"/>
      <c r="D27" s="25"/>
      <c r="E27" s="26"/>
      <c r="F27" s="69"/>
      <c r="G27" s="70"/>
    </row>
    <row r="28" spans="1:7" ht="25.5" x14ac:dyDescent="0.25">
      <c r="A28" s="22">
        <v>1</v>
      </c>
      <c r="B28" s="23" t="s">
        <v>33</v>
      </c>
      <c r="C28" s="23" t="s">
        <v>113</v>
      </c>
      <c r="D28" s="25"/>
      <c r="E28" s="26" t="s">
        <v>29</v>
      </c>
      <c r="F28" s="69"/>
      <c r="G28" s="70">
        <f t="shared" si="3"/>
        <v>0</v>
      </c>
    </row>
    <row r="29" spans="1:7" x14ac:dyDescent="0.25">
      <c r="A29" s="22"/>
      <c r="B29" s="23"/>
      <c r="C29" s="23"/>
      <c r="D29" s="25"/>
      <c r="E29" s="26"/>
      <c r="F29" s="69"/>
      <c r="G29" s="70"/>
    </row>
    <row r="30" spans="1:7" ht="38.25" x14ac:dyDescent="0.25">
      <c r="A30" s="22"/>
      <c r="B30" s="23"/>
      <c r="C30" s="23" t="s">
        <v>102</v>
      </c>
      <c r="D30" s="25"/>
      <c r="E30" s="26"/>
      <c r="F30" s="69"/>
      <c r="G30" s="70"/>
    </row>
    <row r="31" spans="1:7" x14ac:dyDescent="0.25">
      <c r="A31" s="22">
        <v>1</v>
      </c>
      <c r="B31" s="23" t="s">
        <v>18</v>
      </c>
      <c r="C31" s="23"/>
      <c r="D31" s="25"/>
      <c r="E31" s="26" t="s">
        <v>29</v>
      </c>
      <c r="F31" s="69"/>
      <c r="G31" s="70">
        <f t="shared" si="3"/>
        <v>0</v>
      </c>
    </row>
    <row r="32" spans="1:7" x14ac:dyDescent="0.25">
      <c r="A32" s="22">
        <v>1</v>
      </c>
      <c r="B32" s="23" t="s">
        <v>58</v>
      </c>
      <c r="C32" s="23"/>
      <c r="D32" s="25"/>
      <c r="E32" s="26" t="s">
        <v>29</v>
      </c>
      <c r="F32" s="69"/>
      <c r="G32" s="70">
        <f t="shared" si="3"/>
        <v>0</v>
      </c>
    </row>
    <row r="33" spans="1:8" ht="15.75" thickBot="1" x14ac:dyDescent="0.3">
      <c r="A33" s="22">
        <v>1</v>
      </c>
      <c r="B33" s="23" t="s">
        <v>60</v>
      </c>
      <c r="C33" s="23"/>
      <c r="D33" s="25"/>
      <c r="E33" s="26" t="s">
        <v>29</v>
      </c>
      <c r="F33" s="69"/>
      <c r="G33" s="70">
        <f t="shared" si="3"/>
        <v>0</v>
      </c>
    </row>
    <row r="34" spans="1:8" ht="26.25" thickBot="1" x14ac:dyDescent="0.3">
      <c r="A34" s="91"/>
      <c r="B34" s="92"/>
      <c r="C34" s="97" t="s">
        <v>103</v>
      </c>
      <c r="D34" s="93"/>
      <c r="E34" s="94"/>
      <c r="F34" s="95"/>
      <c r="G34" s="98">
        <f>SUM(G10:G33)</f>
        <v>0</v>
      </c>
    </row>
    <row r="35" spans="1:8" x14ac:dyDescent="0.25">
      <c r="A35" s="27"/>
      <c r="B35" s="28"/>
      <c r="C35" s="29" t="s">
        <v>34</v>
      </c>
      <c r="D35" s="30"/>
      <c r="E35" s="31"/>
      <c r="F35" s="81"/>
      <c r="G35" s="82"/>
    </row>
    <row r="36" spans="1:8" x14ac:dyDescent="0.25">
      <c r="A36" s="27"/>
      <c r="B36" s="28"/>
      <c r="C36" s="28"/>
      <c r="D36" s="30"/>
      <c r="E36" s="31"/>
      <c r="F36" s="81"/>
      <c r="G36" s="82"/>
    </row>
    <row r="37" spans="1:8" ht="63.75" x14ac:dyDescent="0.25">
      <c r="A37" s="27">
        <v>2</v>
      </c>
      <c r="B37" s="28" t="s">
        <v>17</v>
      </c>
      <c r="C37" s="28" t="s">
        <v>35</v>
      </c>
      <c r="D37" s="30">
        <v>1746.2</v>
      </c>
      <c r="E37" s="31" t="s">
        <v>32</v>
      </c>
      <c r="F37" s="81"/>
      <c r="G37" s="82">
        <f t="shared" si="3"/>
        <v>0</v>
      </c>
    </row>
    <row r="38" spans="1:8" x14ac:dyDescent="0.25">
      <c r="A38" s="27"/>
      <c r="B38" s="28"/>
      <c r="C38" s="29"/>
      <c r="D38" s="30"/>
      <c r="E38" s="31"/>
      <c r="F38" s="81"/>
      <c r="G38" s="82"/>
    </row>
    <row r="39" spans="1:8" ht="38.25" x14ac:dyDescent="0.25">
      <c r="A39" s="27">
        <v>2</v>
      </c>
      <c r="B39" s="28" t="s">
        <v>19</v>
      </c>
      <c r="C39" s="28" t="s">
        <v>36</v>
      </c>
      <c r="D39" s="30">
        <v>1746.2</v>
      </c>
      <c r="E39" s="31" t="s">
        <v>32</v>
      </c>
      <c r="F39" s="81"/>
      <c r="G39" s="82">
        <f>D39*F39</f>
        <v>0</v>
      </c>
    </row>
    <row r="40" spans="1:8" x14ac:dyDescent="0.25">
      <c r="A40" s="27"/>
      <c r="B40" s="28"/>
      <c r="C40" s="28"/>
      <c r="D40" s="30"/>
      <c r="E40" s="31"/>
      <c r="F40" s="81"/>
      <c r="G40" s="82"/>
    </row>
    <row r="41" spans="1:8" ht="25.5" x14ac:dyDescent="0.25">
      <c r="A41" s="27">
        <v>2</v>
      </c>
      <c r="B41" s="28" t="s">
        <v>20</v>
      </c>
      <c r="C41" s="28" t="s">
        <v>37</v>
      </c>
      <c r="D41" s="30">
        <v>1746.2</v>
      </c>
      <c r="E41" s="31" t="s">
        <v>32</v>
      </c>
      <c r="F41" s="81"/>
      <c r="G41" s="82">
        <f>D41*F41</f>
        <v>0</v>
      </c>
    </row>
    <row r="42" spans="1:8" x14ac:dyDescent="0.25">
      <c r="A42" s="27"/>
      <c r="B42" s="28"/>
      <c r="C42" s="28"/>
      <c r="D42" s="30"/>
      <c r="E42" s="31"/>
      <c r="F42" s="81"/>
      <c r="G42" s="82"/>
    </row>
    <row r="43" spans="1:8" ht="25.5" x14ac:dyDescent="0.25">
      <c r="A43" s="27">
        <v>2</v>
      </c>
      <c r="B43" s="28" t="s">
        <v>21</v>
      </c>
      <c r="C43" s="28" t="s">
        <v>38</v>
      </c>
      <c r="D43" s="30">
        <f>643.4-50</f>
        <v>593.4</v>
      </c>
      <c r="E43" s="31" t="s">
        <v>32</v>
      </c>
      <c r="F43" s="81"/>
      <c r="G43" s="82">
        <f t="shared" si="3"/>
        <v>0</v>
      </c>
    </row>
    <row r="44" spans="1:8" x14ac:dyDescent="0.25">
      <c r="A44" s="27"/>
      <c r="B44" s="28"/>
      <c r="C44" s="28"/>
      <c r="D44" s="30"/>
      <c r="E44" s="31"/>
      <c r="F44" s="81"/>
      <c r="G44" s="82"/>
    </row>
    <row r="45" spans="1:8" ht="63.75" x14ac:dyDescent="0.25">
      <c r="A45" s="27">
        <v>2</v>
      </c>
      <c r="B45" s="28" t="s">
        <v>22</v>
      </c>
      <c r="C45" s="28" t="s">
        <v>114</v>
      </c>
      <c r="D45" s="30">
        <f>9*3.6*2</f>
        <v>64.8</v>
      </c>
      <c r="E45" s="31" t="s">
        <v>18</v>
      </c>
      <c r="F45" s="81"/>
      <c r="G45" s="82">
        <f t="shared" si="3"/>
        <v>0</v>
      </c>
    </row>
    <row r="46" spans="1:8" x14ac:dyDescent="0.25">
      <c r="A46" s="27"/>
      <c r="B46" s="28"/>
      <c r="C46" s="28"/>
      <c r="D46" s="30"/>
      <c r="E46" s="31"/>
      <c r="F46" s="81"/>
      <c r="G46" s="82"/>
      <c r="H46" t="s">
        <v>118</v>
      </c>
    </row>
    <row r="47" spans="1:8" ht="51" x14ac:dyDescent="0.25">
      <c r="A47" s="27">
        <v>2</v>
      </c>
      <c r="B47" s="28" t="s">
        <v>23</v>
      </c>
      <c r="C47" s="28" t="s">
        <v>115</v>
      </c>
      <c r="D47" s="30">
        <f>4.5+5.9+5.9+5.9+5.9+5.9+5.1+5.1+5.1</f>
        <v>49.300000000000004</v>
      </c>
      <c r="E47" s="31" t="s">
        <v>18</v>
      </c>
      <c r="F47" s="81"/>
      <c r="G47" s="82">
        <f t="shared" si="3"/>
        <v>0</v>
      </c>
    </row>
    <row r="48" spans="1:8" x14ac:dyDescent="0.25">
      <c r="A48" s="27"/>
      <c r="B48" s="28"/>
      <c r="C48" s="28"/>
      <c r="D48" s="30"/>
      <c r="E48" s="31"/>
      <c r="F48" s="81"/>
      <c r="G48" s="82">
        <f t="shared" si="3"/>
        <v>0</v>
      </c>
    </row>
    <row r="49" spans="1:8" ht="38.25" x14ac:dyDescent="0.25">
      <c r="A49" s="27">
        <v>2</v>
      </c>
      <c r="B49" s="28" t="s">
        <v>24</v>
      </c>
      <c r="C49" s="32" t="s">
        <v>39</v>
      </c>
      <c r="D49" s="30">
        <v>50</v>
      </c>
      <c r="E49" s="31" t="s">
        <v>32</v>
      </c>
      <c r="F49" s="81"/>
      <c r="G49" s="82">
        <f t="shared" si="3"/>
        <v>0</v>
      </c>
    </row>
    <row r="50" spans="1:8" x14ac:dyDescent="0.25">
      <c r="A50" s="27"/>
      <c r="B50" s="28"/>
      <c r="C50" s="28"/>
      <c r="D50" s="30"/>
      <c r="E50" s="31"/>
      <c r="F50" s="81"/>
      <c r="G50" s="82"/>
      <c r="H50" t="s">
        <v>118</v>
      </c>
    </row>
    <row r="51" spans="1:8" ht="76.5" x14ac:dyDescent="0.25">
      <c r="A51" s="27">
        <v>2</v>
      </c>
      <c r="B51" s="28" t="s">
        <v>25</v>
      </c>
      <c r="C51" s="28" t="s">
        <v>116</v>
      </c>
      <c r="D51" s="30">
        <f>2.5+2.5+1</f>
        <v>6</v>
      </c>
      <c r="E51" s="31" t="s">
        <v>18</v>
      </c>
      <c r="F51" s="81"/>
      <c r="G51" s="82">
        <f t="shared" si="3"/>
        <v>0</v>
      </c>
    </row>
    <row r="52" spans="1:8" x14ac:dyDescent="0.25">
      <c r="A52" s="27"/>
      <c r="B52" s="28"/>
      <c r="C52" s="28"/>
      <c r="D52" s="30"/>
      <c r="E52" s="31"/>
      <c r="F52" s="81"/>
      <c r="G52" s="82"/>
    </row>
    <row r="53" spans="1:8" ht="25.5" x14ac:dyDescent="0.25">
      <c r="A53" s="27">
        <v>2</v>
      </c>
      <c r="B53" s="28" t="s">
        <v>26</v>
      </c>
      <c r="C53" s="32" t="s">
        <v>40</v>
      </c>
      <c r="D53" s="30">
        <v>50</v>
      </c>
      <c r="E53" s="31" t="s">
        <v>18</v>
      </c>
      <c r="F53" s="81"/>
      <c r="G53" s="82">
        <f t="shared" si="3"/>
        <v>0</v>
      </c>
    </row>
    <row r="54" spans="1:8" x14ac:dyDescent="0.25">
      <c r="A54" s="27"/>
      <c r="B54" s="28"/>
      <c r="C54" s="32"/>
      <c r="D54" s="30"/>
      <c r="E54" s="31"/>
      <c r="F54" s="81"/>
      <c r="G54" s="82"/>
    </row>
    <row r="55" spans="1:8" ht="38.25" x14ac:dyDescent="0.25">
      <c r="A55" s="27"/>
      <c r="B55" s="28"/>
      <c r="C55" s="28" t="s">
        <v>102</v>
      </c>
      <c r="D55" s="30"/>
      <c r="E55" s="31"/>
      <c r="F55" s="81"/>
      <c r="G55" s="82"/>
    </row>
    <row r="56" spans="1:8" x14ac:dyDescent="0.25">
      <c r="A56" s="27">
        <v>2</v>
      </c>
      <c r="B56" s="28" t="s">
        <v>27</v>
      </c>
      <c r="C56" s="28"/>
      <c r="D56" s="30"/>
      <c r="E56" s="31" t="s">
        <v>18</v>
      </c>
      <c r="F56" s="81"/>
      <c r="G56" s="82">
        <f t="shared" ref="G56:G58" si="4">D56*F56</f>
        <v>0</v>
      </c>
    </row>
    <row r="57" spans="1:8" x14ac:dyDescent="0.25">
      <c r="A57" s="27">
        <v>2</v>
      </c>
      <c r="B57" s="28" t="s">
        <v>30</v>
      </c>
      <c r="C57" s="28"/>
      <c r="D57" s="30"/>
      <c r="E57" s="31" t="s">
        <v>18</v>
      </c>
      <c r="F57" s="81"/>
      <c r="G57" s="82">
        <f t="shared" ref="G57" si="5">D57*F57</f>
        <v>0</v>
      </c>
    </row>
    <row r="58" spans="1:8" ht="15.75" thickBot="1" x14ac:dyDescent="0.3">
      <c r="A58" s="27">
        <v>2</v>
      </c>
      <c r="B58" s="28" t="s">
        <v>33</v>
      </c>
      <c r="C58" s="28"/>
      <c r="D58" s="30"/>
      <c r="E58" s="31" t="s">
        <v>18</v>
      </c>
      <c r="F58" s="81"/>
      <c r="G58" s="82">
        <f t="shared" si="4"/>
        <v>0</v>
      </c>
    </row>
    <row r="59" spans="1:8" ht="26.25" thickBot="1" x14ac:dyDescent="0.3">
      <c r="A59" s="91"/>
      <c r="B59" s="92"/>
      <c r="C59" s="97" t="s">
        <v>117</v>
      </c>
      <c r="D59" s="93"/>
      <c r="E59" s="94"/>
      <c r="F59" s="95"/>
      <c r="G59" s="98">
        <f>SUM(G35:G58)</f>
        <v>0</v>
      </c>
    </row>
    <row r="60" spans="1:8" x14ac:dyDescent="0.25">
      <c r="A60" s="33"/>
      <c r="B60" s="34"/>
      <c r="C60" s="35" t="s">
        <v>41</v>
      </c>
      <c r="D60" s="36"/>
      <c r="E60" s="37"/>
      <c r="F60" s="79"/>
      <c r="G60" s="80"/>
    </row>
    <row r="61" spans="1:8" x14ac:dyDescent="0.25">
      <c r="A61" s="33"/>
      <c r="B61" s="34"/>
      <c r="C61" s="34"/>
      <c r="D61" s="36"/>
      <c r="E61" s="37"/>
      <c r="F61" s="79"/>
      <c r="G61" s="80"/>
    </row>
    <row r="62" spans="1:8" ht="25.5" x14ac:dyDescent="0.25">
      <c r="A62" s="33">
        <v>3</v>
      </c>
      <c r="B62" s="34" t="s">
        <v>17</v>
      </c>
      <c r="C62" s="34" t="s">
        <v>42</v>
      </c>
      <c r="D62" s="36">
        <v>485.7</v>
      </c>
      <c r="E62" s="37" t="s">
        <v>32</v>
      </c>
      <c r="F62" s="79"/>
      <c r="G62" s="80">
        <f t="shared" ref="G62" si="6">D62*F62</f>
        <v>0</v>
      </c>
    </row>
    <row r="63" spans="1:8" x14ac:dyDescent="0.25">
      <c r="A63" s="33"/>
      <c r="B63" s="34"/>
      <c r="C63" s="34"/>
      <c r="D63" s="36"/>
      <c r="E63" s="37"/>
      <c r="F63" s="79"/>
      <c r="G63" s="80"/>
    </row>
    <row r="64" spans="1:8" ht="25.5" x14ac:dyDescent="0.25">
      <c r="A64" s="33">
        <v>3</v>
      </c>
      <c r="B64" s="34" t="s">
        <v>19</v>
      </c>
      <c r="C64" s="34" t="s">
        <v>43</v>
      </c>
      <c r="D64" s="36">
        <v>140.9</v>
      </c>
      <c r="E64" s="37" t="s">
        <v>32</v>
      </c>
      <c r="F64" s="79"/>
      <c r="G64" s="80">
        <f t="shared" si="3"/>
        <v>0</v>
      </c>
    </row>
    <row r="65" spans="1:7" x14ac:dyDescent="0.25">
      <c r="A65" s="33"/>
      <c r="B65" s="34"/>
      <c r="C65" s="34"/>
      <c r="D65" s="36"/>
      <c r="E65" s="37"/>
      <c r="F65" s="79"/>
      <c r="G65" s="80"/>
    </row>
    <row r="66" spans="1:7" ht="25.5" x14ac:dyDescent="0.25">
      <c r="A66" s="33">
        <v>3</v>
      </c>
      <c r="B66" s="34" t="s">
        <v>20</v>
      </c>
      <c r="C66" s="34" t="s">
        <v>44</v>
      </c>
      <c r="D66" s="36">
        <v>13.1</v>
      </c>
      <c r="E66" s="37" t="s">
        <v>32</v>
      </c>
      <c r="F66" s="79"/>
      <c r="G66" s="80">
        <f t="shared" si="3"/>
        <v>0</v>
      </c>
    </row>
    <row r="67" spans="1:7" x14ac:dyDescent="0.25">
      <c r="A67" s="33"/>
      <c r="B67" s="34"/>
      <c r="C67" s="34"/>
      <c r="D67" s="36"/>
      <c r="E67" s="37"/>
      <c r="F67" s="79"/>
      <c r="G67" s="80"/>
    </row>
    <row r="68" spans="1:7" x14ac:dyDescent="0.25">
      <c r="A68" s="33">
        <v>3</v>
      </c>
      <c r="B68" s="34" t="s">
        <v>21</v>
      </c>
      <c r="C68" s="34" t="s">
        <v>45</v>
      </c>
      <c r="D68" s="36"/>
      <c r="E68" s="37" t="s">
        <v>32</v>
      </c>
      <c r="F68" s="79"/>
      <c r="G68" s="80">
        <f t="shared" ref="G68" si="7">D68*F68</f>
        <v>0</v>
      </c>
    </row>
    <row r="69" spans="1:7" x14ac:dyDescent="0.25">
      <c r="A69" s="33"/>
      <c r="B69" s="34"/>
      <c r="C69" s="34"/>
      <c r="D69" s="36"/>
      <c r="E69" s="37"/>
      <c r="F69" s="79"/>
      <c r="G69" s="80"/>
    </row>
    <row r="70" spans="1:7" x14ac:dyDescent="0.25">
      <c r="A70" s="33">
        <v>3</v>
      </c>
      <c r="B70" s="34" t="s">
        <v>22</v>
      </c>
      <c r="C70" s="34" t="s">
        <v>46</v>
      </c>
      <c r="D70" s="36">
        <v>13.1</v>
      </c>
      <c r="E70" s="37" t="s">
        <v>32</v>
      </c>
      <c r="F70" s="79"/>
      <c r="G70" s="80">
        <f t="shared" ref="G70" si="8">D70*F70</f>
        <v>0</v>
      </c>
    </row>
    <row r="71" spans="1:7" x14ac:dyDescent="0.25">
      <c r="A71" s="33"/>
      <c r="B71" s="34"/>
      <c r="C71" s="34"/>
      <c r="D71" s="36"/>
      <c r="E71" s="37"/>
      <c r="F71" s="79"/>
      <c r="G71" s="80"/>
    </row>
    <row r="72" spans="1:7" ht="38.25" x14ac:dyDescent="0.25">
      <c r="A72" s="33">
        <v>3</v>
      </c>
      <c r="B72" s="34" t="s">
        <v>23</v>
      </c>
      <c r="C72" s="34" t="s">
        <v>120</v>
      </c>
      <c r="D72" s="36">
        <v>35</v>
      </c>
      <c r="E72" s="37" t="s">
        <v>29</v>
      </c>
      <c r="F72" s="79"/>
      <c r="G72" s="80">
        <f t="shared" ref="G72" si="9">D72*F72</f>
        <v>0</v>
      </c>
    </row>
    <row r="73" spans="1:7" x14ac:dyDescent="0.25">
      <c r="A73" s="33"/>
      <c r="B73" s="34"/>
      <c r="C73" s="34"/>
      <c r="D73" s="36"/>
      <c r="E73" s="37"/>
      <c r="F73" s="79"/>
      <c r="G73" s="80"/>
    </row>
    <row r="74" spans="1:7" ht="38.25" x14ac:dyDescent="0.25">
      <c r="A74" s="33"/>
      <c r="B74" s="34"/>
      <c r="C74" s="34" t="s">
        <v>102</v>
      </c>
      <c r="D74" s="36"/>
      <c r="E74" s="37"/>
      <c r="F74" s="79"/>
      <c r="G74" s="80"/>
    </row>
    <row r="75" spans="1:7" x14ac:dyDescent="0.25">
      <c r="A75" s="33">
        <v>3</v>
      </c>
      <c r="B75" s="34" t="s">
        <v>24</v>
      </c>
      <c r="C75" s="34"/>
      <c r="D75" s="36"/>
      <c r="E75" s="37" t="s">
        <v>18</v>
      </c>
      <c r="F75" s="79"/>
      <c r="G75" s="80">
        <f t="shared" ref="G75:G77" si="10">D75*F75</f>
        <v>0</v>
      </c>
    </row>
    <row r="76" spans="1:7" x14ac:dyDescent="0.25">
      <c r="A76" s="33">
        <v>3</v>
      </c>
      <c r="B76" s="34" t="s">
        <v>25</v>
      </c>
      <c r="C76" s="34"/>
      <c r="D76" s="36"/>
      <c r="E76" s="37" t="s">
        <v>18</v>
      </c>
      <c r="F76" s="79"/>
      <c r="G76" s="80">
        <f t="shared" si="10"/>
        <v>0</v>
      </c>
    </row>
    <row r="77" spans="1:7" ht="15.75" thickBot="1" x14ac:dyDescent="0.3">
      <c r="A77" s="33">
        <v>3</v>
      </c>
      <c r="B77" s="34" t="s">
        <v>26</v>
      </c>
      <c r="C77" s="34"/>
      <c r="D77" s="36"/>
      <c r="E77" s="37" t="s">
        <v>18</v>
      </c>
      <c r="F77" s="79"/>
      <c r="G77" s="80">
        <f t="shared" si="10"/>
        <v>0</v>
      </c>
    </row>
    <row r="78" spans="1:7" ht="15.75" thickBot="1" x14ac:dyDescent="0.3">
      <c r="A78" s="91"/>
      <c r="B78" s="92"/>
      <c r="C78" s="97" t="s">
        <v>119</v>
      </c>
      <c r="D78" s="93"/>
      <c r="E78" s="94"/>
      <c r="F78" s="95"/>
      <c r="G78" s="98">
        <f>SUM(G60:G77)</f>
        <v>0</v>
      </c>
    </row>
    <row r="79" spans="1:7" x14ac:dyDescent="0.25">
      <c r="A79" s="38"/>
      <c r="B79" s="39"/>
      <c r="C79" s="40" t="s">
        <v>47</v>
      </c>
      <c r="D79" s="41"/>
      <c r="E79" s="42"/>
      <c r="F79" s="85"/>
      <c r="G79" s="86"/>
    </row>
    <row r="80" spans="1:7" x14ac:dyDescent="0.25">
      <c r="A80" s="38"/>
      <c r="B80" s="39"/>
      <c r="C80" s="39"/>
      <c r="D80" s="41"/>
      <c r="E80" s="42"/>
      <c r="F80" s="85"/>
      <c r="G80" s="86"/>
    </row>
    <row r="81" spans="1:8" ht="38.25" x14ac:dyDescent="0.25">
      <c r="A81" s="38">
        <v>4</v>
      </c>
      <c r="B81" s="39" t="s">
        <v>17</v>
      </c>
      <c r="C81" s="39" t="s">
        <v>48</v>
      </c>
      <c r="D81" s="41">
        <v>31</v>
      </c>
      <c r="E81" s="42" t="s">
        <v>29</v>
      </c>
      <c r="F81" s="85"/>
      <c r="G81" s="86">
        <f>D81*F81</f>
        <v>0</v>
      </c>
    </row>
    <row r="82" spans="1:8" ht="38.25" x14ac:dyDescent="0.25">
      <c r="A82" s="38"/>
      <c r="B82" s="39"/>
      <c r="C82" s="39" t="s">
        <v>102</v>
      </c>
      <c r="D82" s="41"/>
      <c r="E82" s="42"/>
      <c r="F82" s="85"/>
      <c r="G82" s="86"/>
    </row>
    <row r="83" spans="1:8" x14ac:dyDescent="0.25">
      <c r="A83" s="38">
        <v>4</v>
      </c>
      <c r="B83" s="39" t="s">
        <v>19</v>
      </c>
      <c r="C83" s="39"/>
      <c r="D83" s="41"/>
      <c r="E83" s="42" t="s">
        <v>18</v>
      </c>
      <c r="F83" s="85"/>
      <c r="G83" s="86">
        <f>D83*F83</f>
        <v>0</v>
      </c>
    </row>
    <row r="84" spans="1:8" x14ac:dyDescent="0.25">
      <c r="A84" s="38">
        <v>4</v>
      </c>
      <c r="B84" s="39" t="s">
        <v>20</v>
      </c>
      <c r="C84" s="39"/>
      <c r="D84" s="41"/>
      <c r="E84" s="42" t="s">
        <v>18</v>
      </c>
      <c r="F84" s="85"/>
      <c r="G84" s="86">
        <f t="shared" ref="G84:G85" si="11">D84*F84</f>
        <v>0</v>
      </c>
    </row>
    <row r="85" spans="1:8" ht="15.75" thickBot="1" x14ac:dyDescent="0.3">
      <c r="A85" s="38">
        <v>4</v>
      </c>
      <c r="B85" s="39" t="s">
        <v>21</v>
      </c>
      <c r="C85" s="39"/>
      <c r="D85" s="41"/>
      <c r="E85" s="42" t="s">
        <v>18</v>
      </c>
      <c r="F85" s="85"/>
      <c r="G85" s="86">
        <f t="shared" si="11"/>
        <v>0</v>
      </c>
    </row>
    <row r="86" spans="1:8" ht="15.75" thickBot="1" x14ac:dyDescent="0.3">
      <c r="A86" s="91"/>
      <c r="B86" s="92"/>
      <c r="C86" s="97" t="s">
        <v>136</v>
      </c>
      <c r="D86" s="93"/>
      <c r="E86" s="94"/>
      <c r="F86" s="95"/>
      <c r="G86" s="98">
        <f>SUM(G79:G85)</f>
        <v>0</v>
      </c>
    </row>
    <row r="87" spans="1:8" ht="25.5" x14ac:dyDescent="0.25">
      <c r="A87" s="43"/>
      <c r="B87" s="44"/>
      <c r="C87" s="45" t="s">
        <v>132</v>
      </c>
      <c r="D87" s="46"/>
      <c r="E87" s="47"/>
      <c r="F87" s="83"/>
      <c r="G87" s="84"/>
    </row>
    <row r="88" spans="1:8" x14ac:dyDescent="0.25">
      <c r="A88" s="43"/>
      <c r="B88" s="44"/>
      <c r="C88" s="44"/>
      <c r="D88" s="46"/>
      <c r="E88" s="47"/>
      <c r="F88" s="83"/>
      <c r="G88" s="84"/>
    </row>
    <row r="89" spans="1:8" ht="38.25" x14ac:dyDescent="0.25">
      <c r="A89" s="43">
        <v>5</v>
      </c>
      <c r="B89" s="44" t="s">
        <v>17</v>
      </c>
      <c r="C89" s="44" t="s">
        <v>49</v>
      </c>
      <c r="D89" s="46">
        <v>1</v>
      </c>
      <c r="E89" s="47" t="s">
        <v>29</v>
      </c>
      <c r="F89" s="83"/>
      <c r="G89" s="84">
        <f t="shared" si="3"/>
        <v>0</v>
      </c>
    </row>
    <row r="90" spans="1:8" x14ac:dyDescent="0.25">
      <c r="A90" s="43"/>
      <c r="B90" s="44"/>
      <c r="C90" s="44"/>
      <c r="D90" s="46"/>
      <c r="E90" s="47"/>
      <c r="F90" s="83"/>
      <c r="G90" s="84"/>
    </row>
    <row r="91" spans="1:8" ht="102" x14ac:dyDescent="0.25">
      <c r="A91" s="43">
        <v>5</v>
      </c>
      <c r="B91" s="44" t="s">
        <v>19</v>
      </c>
      <c r="C91" s="44" t="s">
        <v>50</v>
      </c>
      <c r="D91" s="46">
        <v>1</v>
      </c>
      <c r="E91" s="47" t="s">
        <v>29</v>
      </c>
      <c r="F91" s="83"/>
      <c r="G91" s="84">
        <f t="shared" si="3"/>
        <v>0</v>
      </c>
    </row>
    <row r="92" spans="1:8" x14ac:dyDescent="0.25">
      <c r="A92" s="43"/>
      <c r="B92" s="44"/>
      <c r="C92" s="44"/>
      <c r="D92" s="46"/>
      <c r="E92" s="47"/>
      <c r="F92" s="83"/>
      <c r="G92" s="84"/>
    </row>
    <row r="93" spans="1:8" ht="51" x14ac:dyDescent="0.25">
      <c r="A93" s="43">
        <v>5</v>
      </c>
      <c r="B93" s="44" t="s">
        <v>20</v>
      </c>
      <c r="C93" s="44" t="s">
        <v>51</v>
      </c>
      <c r="D93" s="46">
        <v>1</v>
      </c>
      <c r="E93" s="47" t="s">
        <v>29</v>
      </c>
      <c r="F93" s="83"/>
      <c r="G93" s="84">
        <f t="shared" si="3"/>
        <v>0</v>
      </c>
    </row>
    <row r="94" spans="1:8" x14ac:dyDescent="0.25">
      <c r="A94" s="43"/>
      <c r="B94" s="44"/>
      <c r="C94" s="44"/>
      <c r="D94" s="46"/>
      <c r="E94" s="47"/>
      <c r="F94" s="83"/>
      <c r="G94" s="84"/>
      <c r="H94" t="s">
        <v>121</v>
      </c>
    </row>
    <row r="95" spans="1:8" ht="51" x14ac:dyDescent="0.25">
      <c r="A95" s="43">
        <v>5</v>
      </c>
      <c r="B95" s="44" t="s">
        <v>21</v>
      </c>
      <c r="C95" s="44" t="s">
        <v>52</v>
      </c>
      <c r="D95" s="46">
        <v>50</v>
      </c>
      <c r="E95" s="47" t="s">
        <v>32</v>
      </c>
      <c r="F95" s="83"/>
      <c r="G95" s="84">
        <f t="shared" si="3"/>
        <v>0</v>
      </c>
    </row>
    <row r="96" spans="1:8" x14ac:dyDescent="0.25">
      <c r="A96" s="43"/>
      <c r="B96" s="44"/>
      <c r="C96" s="44"/>
      <c r="D96" s="46"/>
      <c r="E96" s="47"/>
      <c r="F96" s="83"/>
      <c r="G96" s="84"/>
      <c r="H96" t="s">
        <v>122</v>
      </c>
    </row>
    <row r="97" spans="1:8" ht="25.5" x14ac:dyDescent="0.25">
      <c r="A97" s="43">
        <v>5</v>
      </c>
      <c r="B97" s="44" t="s">
        <v>22</v>
      </c>
      <c r="C97" s="48" t="s">
        <v>53</v>
      </c>
      <c r="D97" s="46"/>
      <c r="E97" s="47" t="s">
        <v>32</v>
      </c>
      <c r="F97" s="83"/>
      <c r="G97" s="84">
        <f t="shared" si="3"/>
        <v>0</v>
      </c>
    </row>
    <row r="98" spans="1:8" x14ac:dyDescent="0.25">
      <c r="A98" s="43"/>
      <c r="B98" s="44"/>
      <c r="C98" s="44"/>
      <c r="D98" s="46"/>
      <c r="E98" s="47"/>
      <c r="F98" s="83"/>
      <c r="G98" s="84"/>
    </row>
    <row r="99" spans="1:8" ht="38.25" x14ac:dyDescent="0.25">
      <c r="A99" s="43">
        <v>5</v>
      </c>
      <c r="B99" s="44" t="s">
        <v>23</v>
      </c>
      <c r="C99" s="48" t="s">
        <v>54</v>
      </c>
      <c r="D99" s="46"/>
      <c r="E99" s="47"/>
      <c r="F99" s="83"/>
      <c r="G99" s="84">
        <f t="shared" ref="G99:G119" si="12">D99*F99</f>
        <v>0</v>
      </c>
    </row>
    <row r="100" spans="1:8" x14ac:dyDescent="0.25">
      <c r="A100" s="43"/>
      <c r="B100" s="44"/>
      <c r="C100" s="44"/>
      <c r="D100" s="46"/>
      <c r="E100" s="47"/>
      <c r="F100" s="83"/>
      <c r="G100" s="84"/>
    </row>
    <row r="101" spans="1:8" ht="51" x14ac:dyDescent="0.25">
      <c r="A101" s="43">
        <v>5</v>
      </c>
      <c r="B101" s="44" t="s">
        <v>24</v>
      </c>
      <c r="C101" s="44" t="s">
        <v>123</v>
      </c>
      <c r="D101" s="46">
        <f>D45</f>
        <v>64.8</v>
      </c>
      <c r="E101" s="47" t="s">
        <v>18</v>
      </c>
      <c r="F101" s="83"/>
      <c r="G101" s="84">
        <f t="shared" si="12"/>
        <v>0</v>
      </c>
    </row>
    <row r="102" spans="1:8" x14ac:dyDescent="0.25">
      <c r="A102" s="43"/>
      <c r="B102" s="44"/>
      <c r="C102" s="44"/>
      <c r="D102" s="46"/>
      <c r="E102" s="47"/>
      <c r="F102" s="83"/>
      <c r="G102" s="84"/>
      <c r="H102" t="s">
        <v>124</v>
      </c>
    </row>
    <row r="103" spans="1:8" ht="38.25" x14ac:dyDescent="0.25">
      <c r="A103" s="43">
        <v>5</v>
      </c>
      <c r="B103" s="44" t="s">
        <v>25</v>
      </c>
      <c r="C103" s="44" t="s">
        <v>55</v>
      </c>
      <c r="D103" s="46">
        <f>D47</f>
        <v>49.300000000000004</v>
      </c>
      <c r="E103" s="47" t="s">
        <v>18</v>
      </c>
      <c r="F103" s="83"/>
      <c r="G103" s="84">
        <f t="shared" si="12"/>
        <v>0</v>
      </c>
    </row>
    <row r="104" spans="1:8" x14ac:dyDescent="0.25">
      <c r="A104" s="43"/>
      <c r="B104" s="44"/>
      <c r="C104" s="44"/>
      <c r="D104" s="46"/>
      <c r="E104" s="47"/>
      <c r="F104" s="83"/>
      <c r="G104" s="84"/>
    </row>
    <row r="105" spans="1:8" ht="25.5" x14ac:dyDescent="0.25">
      <c r="A105" s="43">
        <v>5</v>
      </c>
      <c r="B105" s="44" t="s">
        <v>26</v>
      </c>
      <c r="C105" s="48" t="s">
        <v>56</v>
      </c>
      <c r="D105" s="46"/>
      <c r="E105" s="47" t="s">
        <v>32</v>
      </c>
      <c r="F105" s="83"/>
      <c r="G105" s="84">
        <f t="shared" si="12"/>
        <v>0</v>
      </c>
    </row>
    <row r="106" spans="1:8" x14ac:dyDescent="0.25">
      <c r="A106" s="43"/>
      <c r="B106" s="44"/>
      <c r="C106" s="44"/>
      <c r="D106" s="46"/>
      <c r="E106" s="47"/>
      <c r="F106" s="83"/>
      <c r="G106" s="84"/>
    </row>
    <row r="107" spans="1:8" ht="38.25" x14ac:dyDescent="0.25">
      <c r="A107" s="43">
        <v>5</v>
      </c>
      <c r="B107" s="44" t="s">
        <v>27</v>
      </c>
      <c r="C107" s="44" t="s">
        <v>57</v>
      </c>
      <c r="D107" s="46">
        <f>9*0.3*2</f>
        <v>5.3999999999999995</v>
      </c>
      <c r="E107" s="47" t="s">
        <v>18</v>
      </c>
      <c r="F107" s="83"/>
      <c r="G107" s="84">
        <f>D107*F107</f>
        <v>0</v>
      </c>
    </row>
    <row r="108" spans="1:8" x14ac:dyDescent="0.25">
      <c r="A108" s="43"/>
      <c r="B108" s="44"/>
      <c r="C108" s="44"/>
      <c r="D108" s="46"/>
      <c r="E108" s="47"/>
      <c r="F108" s="83"/>
      <c r="G108" s="84"/>
    </row>
    <row r="109" spans="1:8" ht="51" x14ac:dyDescent="0.25">
      <c r="A109" s="43">
        <v>5</v>
      </c>
      <c r="B109" s="44" t="s">
        <v>30</v>
      </c>
      <c r="C109" s="44" t="s">
        <v>125</v>
      </c>
      <c r="D109" s="46">
        <v>1</v>
      </c>
      <c r="E109" s="47" t="s">
        <v>29</v>
      </c>
      <c r="F109" s="83"/>
      <c r="G109" s="84">
        <f t="shared" si="12"/>
        <v>0</v>
      </c>
    </row>
    <row r="110" spans="1:8" x14ac:dyDescent="0.25">
      <c r="A110" s="43"/>
      <c r="B110" s="44"/>
      <c r="C110" s="44"/>
      <c r="D110" s="46"/>
      <c r="E110" s="47"/>
      <c r="F110" s="83"/>
      <c r="G110" s="84"/>
      <c r="H110" t="s">
        <v>121</v>
      </c>
    </row>
    <row r="111" spans="1:8" ht="38.25" x14ac:dyDescent="0.25">
      <c r="A111" s="43">
        <v>5</v>
      </c>
      <c r="B111" s="44" t="s">
        <v>33</v>
      </c>
      <c r="C111" s="44" t="s">
        <v>126</v>
      </c>
      <c r="D111" s="46">
        <f>0.3*2</f>
        <v>0.6</v>
      </c>
      <c r="E111" s="47" t="s">
        <v>18</v>
      </c>
      <c r="F111" s="83"/>
      <c r="G111" s="84">
        <f t="shared" si="12"/>
        <v>0</v>
      </c>
    </row>
    <row r="112" spans="1:8" x14ac:dyDescent="0.25">
      <c r="A112" s="43"/>
      <c r="B112" s="44"/>
      <c r="C112" s="44"/>
      <c r="D112" s="46"/>
      <c r="E112" s="47"/>
      <c r="F112" s="83"/>
      <c r="G112" s="84"/>
      <c r="H112" t="s">
        <v>127</v>
      </c>
    </row>
    <row r="113" spans="1:8" ht="25.5" x14ac:dyDescent="0.25">
      <c r="A113" s="43">
        <v>5</v>
      </c>
      <c r="B113" s="44" t="s">
        <v>18</v>
      </c>
      <c r="C113" s="48" t="s">
        <v>59</v>
      </c>
      <c r="D113" s="46"/>
      <c r="E113" s="47" t="s">
        <v>18</v>
      </c>
      <c r="F113" s="83"/>
      <c r="G113" s="84">
        <f t="shared" si="12"/>
        <v>0</v>
      </c>
    </row>
    <row r="114" spans="1:8" x14ac:dyDescent="0.25">
      <c r="A114" s="43"/>
      <c r="B114" s="44"/>
      <c r="C114" s="44"/>
      <c r="D114" s="46"/>
      <c r="E114" s="47"/>
      <c r="F114" s="83"/>
      <c r="G114" s="84"/>
      <c r="H114" t="s">
        <v>127</v>
      </c>
    </row>
    <row r="115" spans="1:8" ht="25.5" x14ac:dyDescent="0.25">
      <c r="A115" s="43">
        <v>5</v>
      </c>
      <c r="B115" s="44" t="s">
        <v>58</v>
      </c>
      <c r="C115" s="48" t="s">
        <v>61</v>
      </c>
      <c r="D115" s="46"/>
      <c r="E115" s="47" t="s">
        <v>29</v>
      </c>
      <c r="F115" s="83"/>
      <c r="G115" s="84">
        <f t="shared" si="12"/>
        <v>0</v>
      </c>
    </row>
    <row r="116" spans="1:8" x14ac:dyDescent="0.25">
      <c r="A116" s="43"/>
      <c r="B116" s="44"/>
      <c r="C116" s="44"/>
      <c r="D116" s="46"/>
      <c r="E116" s="47"/>
      <c r="F116" s="83"/>
      <c r="G116" s="84"/>
      <c r="H116" t="s">
        <v>127</v>
      </c>
    </row>
    <row r="117" spans="1:8" x14ac:dyDescent="0.25">
      <c r="A117" s="43">
        <v>5</v>
      </c>
      <c r="B117" s="44" t="s">
        <v>60</v>
      </c>
      <c r="C117" s="48" t="s">
        <v>63</v>
      </c>
      <c r="D117" s="46"/>
      <c r="E117" s="47" t="s">
        <v>29</v>
      </c>
      <c r="F117" s="83"/>
      <c r="G117" s="84">
        <f t="shared" si="12"/>
        <v>0</v>
      </c>
    </row>
    <row r="118" spans="1:8" x14ac:dyDescent="0.25">
      <c r="A118" s="43"/>
      <c r="B118" s="44"/>
      <c r="C118" s="44"/>
      <c r="D118" s="46"/>
      <c r="E118" s="47"/>
      <c r="F118" s="83"/>
      <c r="G118" s="84"/>
    </row>
    <row r="119" spans="1:8" x14ac:dyDescent="0.25">
      <c r="A119" s="43">
        <v>5</v>
      </c>
      <c r="B119" s="44" t="s">
        <v>62</v>
      </c>
      <c r="C119" s="48" t="s">
        <v>128</v>
      </c>
      <c r="D119" s="46"/>
      <c r="E119" s="47" t="s">
        <v>29</v>
      </c>
      <c r="F119" s="83"/>
      <c r="G119" s="84">
        <f t="shared" si="12"/>
        <v>0</v>
      </c>
    </row>
    <row r="120" spans="1:8" x14ac:dyDescent="0.25">
      <c r="A120" s="43"/>
      <c r="B120" s="44"/>
      <c r="C120" s="48"/>
      <c r="D120" s="46"/>
      <c r="E120" s="47"/>
      <c r="F120" s="83"/>
      <c r="G120" s="84"/>
    </row>
    <row r="121" spans="1:8" ht="38.25" x14ac:dyDescent="0.25">
      <c r="A121" s="43"/>
      <c r="B121" s="44"/>
      <c r="C121" s="44" t="s">
        <v>102</v>
      </c>
      <c r="D121" s="46"/>
      <c r="E121" s="47"/>
      <c r="F121" s="83"/>
      <c r="G121" s="84"/>
    </row>
    <row r="122" spans="1:8" x14ac:dyDescent="0.25">
      <c r="A122" s="43">
        <v>5</v>
      </c>
      <c r="B122" s="44" t="s">
        <v>64</v>
      </c>
      <c r="C122" s="44"/>
      <c r="D122" s="46"/>
      <c r="E122" s="47" t="s">
        <v>18</v>
      </c>
      <c r="F122" s="83"/>
      <c r="G122" s="84">
        <f>D122*F122</f>
        <v>0</v>
      </c>
    </row>
    <row r="123" spans="1:8" x14ac:dyDescent="0.25">
      <c r="A123" s="43">
        <v>5</v>
      </c>
      <c r="B123" s="44" t="s">
        <v>129</v>
      </c>
      <c r="C123" s="44"/>
      <c r="D123" s="46"/>
      <c r="E123" s="47" t="s">
        <v>18</v>
      </c>
      <c r="F123" s="83"/>
      <c r="G123" s="84">
        <f t="shared" ref="G123:G124" si="13">D123*F123</f>
        <v>0</v>
      </c>
    </row>
    <row r="124" spans="1:8" ht="15.75" thickBot="1" x14ac:dyDescent="0.3">
      <c r="A124" s="43">
        <v>5</v>
      </c>
      <c r="B124" s="44" t="s">
        <v>130</v>
      </c>
      <c r="C124" s="44"/>
      <c r="D124" s="46"/>
      <c r="E124" s="47" t="s">
        <v>18</v>
      </c>
      <c r="F124" s="83"/>
      <c r="G124" s="84">
        <f t="shared" si="13"/>
        <v>0</v>
      </c>
    </row>
    <row r="125" spans="1:8" ht="26.25" thickBot="1" x14ac:dyDescent="0.3">
      <c r="A125" s="91"/>
      <c r="B125" s="92"/>
      <c r="C125" s="97" t="s">
        <v>131</v>
      </c>
      <c r="D125" s="93"/>
      <c r="E125" s="94"/>
      <c r="F125" s="95"/>
      <c r="G125" s="98">
        <f>SUM(G87:G124)</f>
        <v>0</v>
      </c>
    </row>
    <row r="126" spans="1:8" x14ac:dyDescent="0.25">
      <c r="A126" s="49"/>
      <c r="B126" s="50"/>
      <c r="C126" s="51" t="s">
        <v>65</v>
      </c>
      <c r="D126" s="52"/>
      <c r="E126" s="53"/>
      <c r="F126" s="77"/>
      <c r="G126" s="78"/>
    </row>
    <row r="127" spans="1:8" x14ac:dyDescent="0.25">
      <c r="A127" s="49"/>
      <c r="B127" s="50"/>
      <c r="C127" s="50"/>
      <c r="D127" s="52"/>
      <c r="E127" s="53"/>
      <c r="F127" s="77"/>
      <c r="G127" s="78"/>
    </row>
    <row r="128" spans="1:8" ht="25.5" x14ac:dyDescent="0.25">
      <c r="A128" s="49">
        <v>6</v>
      </c>
      <c r="B128" s="50" t="s">
        <v>17</v>
      </c>
      <c r="C128" s="50" t="s">
        <v>66</v>
      </c>
      <c r="D128" s="52">
        <v>23</v>
      </c>
      <c r="E128" s="53" t="s">
        <v>29</v>
      </c>
      <c r="F128" s="77"/>
      <c r="G128" s="78">
        <f t="shared" si="3"/>
        <v>0</v>
      </c>
    </row>
    <row r="129" spans="1:7" x14ac:dyDescent="0.25">
      <c r="A129" s="49"/>
      <c r="B129" s="50"/>
      <c r="C129" s="50"/>
      <c r="D129" s="52"/>
      <c r="E129" s="53"/>
      <c r="F129" s="77"/>
      <c r="G129" s="78"/>
    </row>
    <row r="130" spans="1:7" ht="25.5" x14ac:dyDescent="0.25">
      <c r="A130" s="49">
        <v>6</v>
      </c>
      <c r="B130" s="50" t="s">
        <v>19</v>
      </c>
      <c r="C130" s="54" t="s">
        <v>67</v>
      </c>
      <c r="D130" s="52"/>
      <c r="E130" s="53"/>
      <c r="F130" s="77"/>
      <c r="G130" s="78">
        <f t="shared" si="3"/>
        <v>0</v>
      </c>
    </row>
    <row r="131" spans="1:7" x14ac:dyDescent="0.25">
      <c r="A131" s="49"/>
      <c r="B131" s="50"/>
      <c r="C131" s="54"/>
      <c r="D131" s="52"/>
      <c r="E131" s="53"/>
      <c r="F131" s="77"/>
      <c r="G131" s="78"/>
    </row>
    <row r="132" spans="1:7" ht="38.25" x14ac:dyDescent="0.25">
      <c r="A132" s="49"/>
      <c r="B132" s="50"/>
      <c r="C132" s="50" t="s">
        <v>102</v>
      </c>
      <c r="D132" s="52"/>
      <c r="E132" s="53"/>
      <c r="F132" s="77"/>
      <c r="G132" s="78"/>
    </row>
    <row r="133" spans="1:7" x14ac:dyDescent="0.25">
      <c r="A133" s="49">
        <v>6</v>
      </c>
      <c r="B133" s="50" t="s">
        <v>20</v>
      </c>
      <c r="C133" s="50"/>
      <c r="D133" s="52"/>
      <c r="E133" s="53" t="s">
        <v>18</v>
      </c>
      <c r="F133" s="77"/>
      <c r="G133" s="78">
        <f>D133*F133</f>
        <v>0</v>
      </c>
    </row>
    <row r="134" spans="1:7" x14ac:dyDescent="0.25">
      <c r="A134" s="49">
        <v>6</v>
      </c>
      <c r="B134" s="50" t="s">
        <v>21</v>
      </c>
      <c r="C134" s="50"/>
      <c r="D134" s="52"/>
      <c r="E134" s="53" t="s">
        <v>18</v>
      </c>
      <c r="F134" s="77"/>
      <c r="G134" s="78">
        <f t="shared" ref="G134:G135" si="14">D134*F134</f>
        <v>0</v>
      </c>
    </row>
    <row r="135" spans="1:7" ht="15.75" thickBot="1" x14ac:dyDescent="0.3">
      <c r="A135" s="49">
        <v>6</v>
      </c>
      <c r="B135" s="50" t="s">
        <v>22</v>
      </c>
      <c r="C135" s="50"/>
      <c r="D135" s="52"/>
      <c r="E135" s="53" t="s">
        <v>18</v>
      </c>
      <c r="F135" s="77"/>
      <c r="G135" s="78">
        <f t="shared" si="14"/>
        <v>0</v>
      </c>
    </row>
    <row r="136" spans="1:7" ht="26.25" thickBot="1" x14ac:dyDescent="0.3">
      <c r="A136" s="91"/>
      <c r="B136" s="92"/>
      <c r="C136" s="97" t="s">
        <v>134</v>
      </c>
      <c r="D136" s="93"/>
      <c r="E136" s="94"/>
      <c r="F136" s="95"/>
      <c r="G136" s="98">
        <f>SUM(G126:G135)</f>
        <v>0</v>
      </c>
    </row>
    <row r="137" spans="1:7" x14ac:dyDescent="0.25">
      <c r="A137" s="55"/>
      <c r="B137" s="56"/>
      <c r="C137" s="57" t="s">
        <v>68</v>
      </c>
      <c r="D137" s="58"/>
      <c r="E137" s="59"/>
      <c r="F137" s="89"/>
      <c r="G137" s="90"/>
    </row>
    <row r="138" spans="1:7" x14ac:dyDescent="0.25">
      <c r="A138" s="55"/>
      <c r="B138" s="56"/>
      <c r="C138" s="56"/>
      <c r="D138" s="58"/>
      <c r="E138" s="59"/>
      <c r="F138" s="89"/>
      <c r="G138" s="90"/>
    </row>
    <row r="139" spans="1:7" ht="51" x14ac:dyDescent="0.25">
      <c r="A139" s="55">
        <v>7</v>
      </c>
      <c r="B139" s="56" t="s">
        <v>17</v>
      </c>
      <c r="C139" s="56" t="s">
        <v>69</v>
      </c>
      <c r="D139" s="58">
        <f>2.74*0.5</f>
        <v>1.37</v>
      </c>
      <c r="E139" s="59" t="s">
        <v>32</v>
      </c>
      <c r="F139" s="89"/>
      <c r="G139" s="90">
        <f t="shared" si="3"/>
        <v>0</v>
      </c>
    </row>
    <row r="140" spans="1:7" x14ac:dyDescent="0.25">
      <c r="A140" s="55"/>
      <c r="B140" s="56"/>
      <c r="C140" s="100"/>
      <c r="D140" s="58"/>
      <c r="E140" s="59"/>
      <c r="F140" s="89"/>
      <c r="G140" s="90"/>
    </row>
    <row r="141" spans="1:7" ht="38.25" x14ac:dyDescent="0.25">
      <c r="A141" s="55"/>
      <c r="B141" s="56"/>
      <c r="C141" s="56" t="s">
        <v>102</v>
      </c>
      <c r="D141" s="58"/>
      <c r="E141" s="59"/>
      <c r="F141" s="89"/>
      <c r="G141" s="90"/>
    </row>
    <row r="142" spans="1:7" x14ac:dyDescent="0.25">
      <c r="A142" s="55">
        <v>7</v>
      </c>
      <c r="B142" s="56" t="s">
        <v>19</v>
      </c>
      <c r="C142" s="56"/>
      <c r="D142" s="58"/>
      <c r="E142" s="59" t="s">
        <v>18</v>
      </c>
      <c r="F142" s="89"/>
      <c r="G142" s="90">
        <f>D142*F142</f>
        <v>0</v>
      </c>
    </row>
    <row r="143" spans="1:7" x14ac:dyDescent="0.25">
      <c r="A143" s="55">
        <v>7</v>
      </c>
      <c r="B143" s="56" t="s">
        <v>20</v>
      </c>
      <c r="C143" s="56"/>
      <c r="D143" s="58"/>
      <c r="E143" s="59" t="s">
        <v>18</v>
      </c>
      <c r="F143" s="89"/>
      <c r="G143" s="90">
        <f t="shared" ref="G143:G144" si="15">D143*F143</f>
        <v>0</v>
      </c>
    </row>
    <row r="144" spans="1:7" ht="15.75" thickBot="1" x14ac:dyDescent="0.3">
      <c r="A144" s="55">
        <v>7</v>
      </c>
      <c r="B144" s="56" t="s">
        <v>21</v>
      </c>
      <c r="C144" s="56"/>
      <c r="D144" s="58"/>
      <c r="E144" s="59" t="s">
        <v>18</v>
      </c>
      <c r="F144" s="89"/>
      <c r="G144" s="90">
        <f t="shared" si="15"/>
        <v>0</v>
      </c>
    </row>
    <row r="145" spans="1:7" ht="15.75" thickBot="1" x14ac:dyDescent="0.3">
      <c r="A145" s="91"/>
      <c r="B145" s="92"/>
      <c r="C145" s="97" t="s">
        <v>136</v>
      </c>
      <c r="D145" s="93"/>
      <c r="E145" s="94"/>
      <c r="F145" s="95"/>
      <c r="G145" s="98">
        <f>SUM(G137:G144)</f>
        <v>0</v>
      </c>
    </row>
    <row r="146" spans="1:7" x14ac:dyDescent="0.25">
      <c r="A146" s="60"/>
      <c r="B146" s="61"/>
      <c r="C146" s="62" t="s">
        <v>70</v>
      </c>
      <c r="D146" s="63"/>
      <c r="E146" s="64"/>
      <c r="F146" s="87"/>
      <c r="G146" s="88"/>
    </row>
    <row r="147" spans="1:7" x14ac:dyDescent="0.25">
      <c r="A147" s="60"/>
      <c r="B147" s="61"/>
      <c r="C147" s="61"/>
      <c r="D147" s="63"/>
      <c r="E147" s="64"/>
      <c r="F147" s="87"/>
      <c r="G147" s="88"/>
    </row>
    <row r="148" spans="1:7" ht="102" x14ac:dyDescent="0.25">
      <c r="A148" s="60"/>
      <c r="B148" s="61"/>
      <c r="C148" s="115" t="s">
        <v>71</v>
      </c>
      <c r="D148" s="63"/>
      <c r="E148" s="64"/>
      <c r="F148" s="87"/>
      <c r="G148" s="88"/>
    </row>
    <row r="149" spans="1:7" x14ac:dyDescent="0.25">
      <c r="A149" s="60"/>
      <c r="B149" s="61"/>
      <c r="C149" s="61"/>
      <c r="D149" s="63"/>
      <c r="E149" s="64"/>
      <c r="F149" s="87"/>
      <c r="G149" s="88"/>
    </row>
    <row r="150" spans="1:7" ht="38.25" x14ac:dyDescent="0.25">
      <c r="A150" s="60">
        <v>8</v>
      </c>
      <c r="B150" s="61" t="s">
        <v>17</v>
      </c>
      <c r="C150" s="61" t="s">
        <v>72</v>
      </c>
      <c r="D150" s="63"/>
      <c r="E150" s="64"/>
      <c r="F150" s="87"/>
      <c r="G150" s="88">
        <f t="shared" ref="G150:G206" si="16">D150*F150</f>
        <v>0</v>
      </c>
    </row>
    <row r="151" spans="1:7" x14ac:dyDescent="0.25">
      <c r="A151" s="60"/>
      <c r="B151" s="61"/>
      <c r="C151" s="61"/>
      <c r="D151" s="63"/>
      <c r="E151" s="64"/>
      <c r="F151" s="87"/>
      <c r="G151" s="88"/>
    </row>
    <row r="152" spans="1:7" ht="38.25" x14ac:dyDescent="0.25">
      <c r="A152" s="60">
        <v>8</v>
      </c>
      <c r="B152" s="61" t="s">
        <v>19</v>
      </c>
      <c r="C152" s="61" t="s">
        <v>73</v>
      </c>
      <c r="D152" s="63"/>
      <c r="E152" s="64"/>
      <c r="F152" s="87"/>
      <c r="G152" s="88">
        <f t="shared" si="16"/>
        <v>0</v>
      </c>
    </row>
    <row r="153" spans="1:7" x14ac:dyDescent="0.25">
      <c r="A153" s="60"/>
      <c r="B153" s="61"/>
      <c r="C153" s="61"/>
      <c r="D153" s="63"/>
      <c r="E153" s="64"/>
      <c r="F153" s="87"/>
      <c r="G153" s="88"/>
    </row>
    <row r="154" spans="1:7" ht="38.25" x14ac:dyDescent="0.25">
      <c r="A154" s="60">
        <v>8</v>
      </c>
      <c r="B154" s="61" t="s">
        <v>20</v>
      </c>
      <c r="C154" s="61" t="s">
        <v>74</v>
      </c>
      <c r="D154" s="63"/>
      <c r="E154" s="64"/>
      <c r="F154" s="87"/>
      <c r="G154" s="88">
        <f t="shared" si="16"/>
        <v>0</v>
      </c>
    </row>
    <row r="155" spans="1:7" x14ac:dyDescent="0.25">
      <c r="A155" s="60"/>
      <c r="B155" s="61"/>
      <c r="C155" s="61"/>
      <c r="D155" s="63"/>
      <c r="E155" s="64"/>
      <c r="F155" s="87"/>
      <c r="G155" s="88"/>
    </row>
    <row r="156" spans="1:7" ht="25.5" x14ac:dyDescent="0.25">
      <c r="A156" s="60">
        <v>8</v>
      </c>
      <c r="B156" s="61" t="s">
        <v>21</v>
      </c>
      <c r="C156" s="61" t="s">
        <v>75</v>
      </c>
      <c r="D156" s="63"/>
      <c r="E156" s="64"/>
      <c r="F156" s="87"/>
      <c r="G156" s="88">
        <f t="shared" si="16"/>
        <v>0</v>
      </c>
    </row>
    <row r="157" spans="1:7" x14ac:dyDescent="0.25">
      <c r="A157" s="60"/>
      <c r="B157" s="61"/>
      <c r="C157" s="61"/>
      <c r="D157" s="63"/>
      <c r="E157" s="64"/>
      <c r="F157" s="87"/>
      <c r="G157" s="88"/>
    </row>
    <row r="158" spans="1:7" ht="38.25" x14ac:dyDescent="0.25">
      <c r="A158" s="60">
        <v>8</v>
      </c>
      <c r="B158" s="61" t="s">
        <v>22</v>
      </c>
      <c r="C158" s="61" t="s">
        <v>76</v>
      </c>
      <c r="D158" s="63"/>
      <c r="E158" s="64"/>
      <c r="F158" s="87"/>
      <c r="G158" s="88">
        <f t="shared" si="16"/>
        <v>0</v>
      </c>
    </row>
    <row r="159" spans="1:7" x14ac:dyDescent="0.25">
      <c r="A159" s="60"/>
      <c r="B159" s="61"/>
      <c r="C159" s="61"/>
      <c r="D159" s="63"/>
      <c r="E159" s="64"/>
      <c r="F159" s="87"/>
      <c r="G159" s="88"/>
    </row>
    <row r="160" spans="1:7" ht="38.25" x14ac:dyDescent="0.25">
      <c r="A160" s="60">
        <v>8</v>
      </c>
      <c r="B160" s="61" t="s">
        <v>23</v>
      </c>
      <c r="C160" s="61" t="s">
        <v>77</v>
      </c>
      <c r="D160" s="63"/>
      <c r="E160" s="64"/>
      <c r="F160" s="87"/>
      <c r="G160" s="88">
        <f t="shared" si="16"/>
        <v>0</v>
      </c>
    </row>
    <row r="161" spans="1:7" x14ac:dyDescent="0.25">
      <c r="A161" s="60"/>
      <c r="B161" s="61"/>
      <c r="C161" s="61"/>
      <c r="D161" s="63"/>
      <c r="E161" s="64"/>
      <c r="F161" s="87"/>
      <c r="G161" s="88"/>
    </row>
    <row r="162" spans="1:7" ht="76.5" x14ac:dyDescent="0.25">
      <c r="A162" s="60">
        <v>8</v>
      </c>
      <c r="B162" s="61" t="s">
        <v>24</v>
      </c>
      <c r="C162" s="61" t="s">
        <v>78</v>
      </c>
      <c r="D162" s="63"/>
      <c r="E162" s="64"/>
      <c r="F162" s="87"/>
      <c r="G162" s="88">
        <f t="shared" si="16"/>
        <v>0</v>
      </c>
    </row>
    <row r="163" spans="1:7" x14ac:dyDescent="0.25">
      <c r="A163" s="60"/>
      <c r="B163" s="61"/>
      <c r="C163" s="61"/>
      <c r="D163" s="63"/>
      <c r="E163" s="64"/>
      <c r="F163" s="87"/>
      <c r="G163" s="88"/>
    </row>
    <row r="164" spans="1:7" ht="76.5" x14ac:dyDescent="0.25">
      <c r="A164" s="60">
        <v>8</v>
      </c>
      <c r="B164" s="61" t="s">
        <v>25</v>
      </c>
      <c r="C164" s="61" t="s">
        <v>79</v>
      </c>
      <c r="D164" s="63"/>
      <c r="E164" s="64"/>
      <c r="F164" s="87"/>
      <c r="G164" s="88">
        <f t="shared" si="16"/>
        <v>0</v>
      </c>
    </row>
    <row r="165" spans="1:7" x14ac:dyDescent="0.25">
      <c r="A165" s="60"/>
      <c r="B165" s="61"/>
      <c r="C165" s="61"/>
      <c r="D165" s="63"/>
      <c r="E165" s="64"/>
      <c r="F165" s="87"/>
      <c r="G165" s="88"/>
    </row>
    <row r="166" spans="1:7" ht="63.75" x14ac:dyDescent="0.25">
      <c r="A166" s="60">
        <v>8</v>
      </c>
      <c r="B166" s="61" t="s">
        <v>26</v>
      </c>
      <c r="C166" s="61" t="s">
        <v>80</v>
      </c>
      <c r="D166" s="63"/>
      <c r="E166" s="64"/>
      <c r="F166" s="87"/>
      <c r="G166" s="88">
        <f t="shared" si="16"/>
        <v>0</v>
      </c>
    </row>
    <row r="167" spans="1:7" x14ac:dyDescent="0.25">
      <c r="A167" s="60"/>
      <c r="B167" s="61"/>
      <c r="C167" s="61"/>
      <c r="D167" s="63"/>
      <c r="E167" s="64"/>
      <c r="F167" s="87"/>
      <c r="G167" s="88"/>
    </row>
    <row r="168" spans="1:7" ht="25.5" x14ac:dyDescent="0.25">
      <c r="A168" s="60">
        <v>8</v>
      </c>
      <c r="B168" s="61" t="s">
        <v>27</v>
      </c>
      <c r="C168" s="61" t="s">
        <v>81</v>
      </c>
      <c r="D168" s="63"/>
      <c r="E168" s="64"/>
      <c r="F168" s="87"/>
      <c r="G168" s="88">
        <f t="shared" si="16"/>
        <v>0</v>
      </c>
    </row>
    <row r="169" spans="1:7" x14ac:dyDescent="0.25">
      <c r="A169" s="60"/>
      <c r="B169" s="61"/>
      <c r="C169" s="61"/>
      <c r="D169" s="63"/>
      <c r="E169" s="64"/>
      <c r="F169" s="87"/>
      <c r="G169" s="88"/>
    </row>
    <row r="170" spans="1:7" ht="51" x14ac:dyDescent="0.25">
      <c r="A170" s="60">
        <v>8</v>
      </c>
      <c r="B170" s="61" t="s">
        <v>30</v>
      </c>
      <c r="C170" s="61" t="s">
        <v>82</v>
      </c>
      <c r="D170" s="63"/>
      <c r="E170" s="64"/>
      <c r="F170" s="87"/>
      <c r="G170" s="88">
        <f t="shared" si="16"/>
        <v>0</v>
      </c>
    </row>
    <row r="171" spans="1:7" x14ac:dyDescent="0.25">
      <c r="A171" s="60"/>
      <c r="B171" s="61"/>
      <c r="C171" s="61"/>
      <c r="D171" s="63"/>
      <c r="E171" s="64"/>
      <c r="F171" s="87"/>
      <c r="G171" s="88"/>
    </row>
    <row r="172" spans="1:7" ht="63.75" x14ac:dyDescent="0.25">
      <c r="A172" s="60">
        <v>8</v>
      </c>
      <c r="B172" s="61" t="s">
        <v>33</v>
      </c>
      <c r="C172" s="61" t="s">
        <v>83</v>
      </c>
      <c r="D172" s="63"/>
      <c r="E172" s="64"/>
      <c r="F172" s="87"/>
      <c r="G172" s="88">
        <f t="shared" si="16"/>
        <v>0</v>
      </c>
    </row>
    <row r="173" spans="1:7" x14ac:dyDescent="0.25">
      <c r="A173" s="60"/>
      <c r="B173" s="61"/>
      <c r="C173" s="61"/>
      <c r="D173" s="63"/>
      <c r="E173" s="64"/>
      <c r="F173" s="87"/>
      <c r="G173" s="88"/>
    </row>
    <row r="174" spans="1:7" ht="51" x14ac:dyDescent="0.25">
      <c r="A174" s="60">
        <v>8</v>
      </c>
      <c r="B174" s="61" t="s">
        <v>18</v>
      </c>
      <c r="C174" s="61" t="s">
        <v>84</v>
      </c>
      <c r="D174" s="63"/>
      <c r="E174" s="64"/>
      <c r="F174" s="87"/>
      <c r="G174" s="88">
        <f t="shared" si="16"/>
        <v>0</v>
      </c>
    </row>
    <row r="175" spans="1:7" x14ac:dyDescent="0.25">
      <c r="A175" s="60"/>
      <c r="B175" s="61"/>
      <c r="C175" s="61"/>
      <c r="D175" s="63"/>
      <c r="E175" s="64"/>
      <c r="F175" s="87"/>
      <c r="G175" s="88"/>
    </row>
    <row r="176" spans="1:7" ht="38.25" x14ac:dyDescent="0.25">
      <c r="A176" s="60">
        <v>8</v>
      </c>
      <c r="B176" s="61" t="s">
        <v>58</v>
      </c>
      <c r="C176" s="61" t="s">
        <v>85</v>
      </c>
      <c r="D176" s="63"/>
      <c r="E176" s="64"/>
      <c r="F176" s="87"/>
      <c r="G176" s="88">
        <f t="shared" si="16"/>
        <v>0</v>
      </c>
    </row>
    <row r="177" spans="1:7" x14ac:dyDescent="0.25">
      <c r="A177" s="60"/>
      <c r="B177" s="61"/>
      <c r="C177" s="61"/>
      <c r="D177" s="63"/>
      <c r="E177" s="64"/>
      <c r="F177" s="87"/>
      <c r="G177" s="88"/>
    </row>
    <row r="178" spans="1:7" ht="25.5" x14ac:dyDescent="0.25">
      <c r="A178" s="60">
        <v>8</v>
      </c>
      <c r="B178" s="61" t="s">
        <v>60</v>
      </c>
      <c r="C178" s="61" t="s">
        <v>86</v>
      </c>
      <c r="D178" s="63"/>
      <c r="E178" s="64"/>
      <c r="F178" s="87"/>
      <c r="G178" s="88">
        <f t="shared" si="16"/>
        <v>0</v>
      </c>
    </row>
    <row r="179" spans="1:7" x14ac:dyDescent="0.25">
      <c r="A179" s="60"/>
      <c r="B179" s="61"/>
      <c r="C179" s="61"/>
      <c r="D179" s="63"/>
      <c r="E179" s="64"/>
      <c r="F179" s="87"/>
      <c r="G179" s="88"/>
    </row>
    <row r="180" spans="1:7" ht="25.5" x14ac:dyDescent="0.25">
      <c r="A180" s="60">
        <v>8</v>
      </c>
      <c r="B180" s="61" t="s">
        <v>62</v>
      </c>
      <c r="C180" s="61" t="s">
        <v>87</v>
      </c>
      <c r="D180" s="63">
        <v>2</v>
      </c>
      <c r="E180" s="64" t="s">
        <v>29</v>
      </c>
      <c r="F180" s="87"/>
      <c r="G180" s="88">
        <f>D180*F180</f>
        <v>0</v>
      </c>
    </row>
    <row r="181" spans="1:7" x14ac:dyDescent="0.25">
      <c r="A181" s="60"/>
      <c r="B181" s="61"/>
      <c r="C181" s="61"/>
      <c r="D181" s="63"/>
      <c r="E181" s="64"/>
      <c r="F181" s="87"/>
      <c r="G181" s="88"/>
    </row>
    <row r="182" spans="1:7" ht="25.5" x14ac:dyDescent="0.25">
      <c r="A182" s="60">
        <v>8</v>
      </c>
      <c r="B182" s="61" t="s">
        <v>64</v>
      </c>
      <c r="C182" s="61" t="s">
        <v>88</v>
      </c>
      <c r="D182" s="63">
        <v>1</v>
      </c>
      <c r="E182" s="64" t="s">
        <v>29</v>
      </c>
      <c r="F182" s="87"/>
      <c r="G182" s="88">
        <f>D182*F182</f>
        <v>0</v>
      </c>
    </row>
    <row r="183" spans="1:7" x14ac:dyDescent="0.25">
      <c r="A183" s="60"/>
      <c r="B183" s="61"/>
      <c r="C183" s="101"/>
      <c r="D183" s="63"/>
      <c r="E183" s="64"/>
      <c r="F183" s="87"/>
      <c r="G183" s="88"/>
    </row>
    <row r="184" spans="1:7" ht="38.25" x14ac:dyDescent="0.25">
      <c r="A184" s="60"/>
      <c r="B184" s="61"/>
      <c r="C184" s="61" t="s">
        <v>102</v>
      </c>
      <c r="D184" s="63"/>
      <c r="E184" s="64"/>
      <c r="F184" s="87"/>
      <c r="G184" s="88"/>
    </row>
    <row r="185" spans="1:7" x14ac:dyDescent="0.25">
      <c r="A185" s="60">
        <v>8</v>
      </c>
      <c r="B185" s="61" t="s">
        <v>129</v>
      </c>
      <c r="C185" s="61"/>
      <c r="D185" s="63"/>
      <c r="E185" s="64" t="s">
        <v>18</v>
      </c>
      <c r="F185" s="87"/>
      <c r="G185" s="88">
        <f>D185*F185</f>
        <v>0</v>
      </c>
    </row>
    <row r="186" spans="1:7" x14ac:dyDescent="0.25">
      <c r="A186" s="60">
        <v>8</v>
      </c>
      <c r="B186" s="61" t="s">
        <v>130</v>
      </c>
      <c r="C186" s="61"/>
      <c r="D186" s="63"/>
      <c r="E186" s="64" t="s">
        <v>18</v>
      </c>
      <c r="F186" s="87"/>
      <c r="G186" s="88">
        <f t="shared" ref="G186:G187" si="17">D186*F186</f>
        <v>0</v>
      </c>
    </row>
    <row r="187" spans="1:7" ht="15.75" thickBot="1" x14ac:dyDescent="0.3">
      <c r="A187" s="60">
        <v>8</v>
      </c>
      <c r="B187" s="61" t="s">
        <v>135</v>
      </c>
      <c r="C187" s="61"/>
      <c r="D187" s="63"/>
      <c r="E187" s="64" t="s">
        <v>18</v>
      </c>
      <c r="F187" s="87"/>
      <c r="G187" s="88">
        <f t="shared" si="17"/>
        <v>0</v>
      </c>
    </row>
    <row r="188" spans="1:7" ht="26.25" thickBot="1" x14ac:dyDescent="0.3">
      <c r="A188" s="91"/>
      <c r="B188" s="92"/>
      <c r="C188" s="97" t="s">
        <v>137</v>
      </c>
      <c r="D188" s="93"/>
      <c r="E188" s="94"/>
      <c r="F188" s="95"/>
      <c r="G188" s="98">
        <f>SUM(G146:G187)</f>
        <v>0</v>
      </c>
    </row>
    <row r="189" spans="1:7" x14ac:dyDescent="0.25">
      <c r="A189" s="18"/>
      <c r="B189" s="19"/>
      <c r="C189" s="19"/>
      <c r="D189" s="20"/>
      <c r="E189" s="21"/>
      <c r="F189" s="75"/>
      <c r="G189" s="76"/>
    </row>
    <row r="190" spans="1:7" x14ac:dyDescent="0.25">
      <c r="A190" s="103"/>
      <c r="B190" s="104"/>
      <c r="C190" s="105" t="s">
        <v>89</v>
      </c>
      <c r="D190" s="106"/>
      <c r="E190" s="107"/>
      <c r="F190" s="108"/>
      <c r="G190" s="109"/>
    </row>
    <row r="191" spans="1:7" x14ac:dyDescent="0.25">
      <c r="A191" s="103"/>
      <c r="B191" s="104"/>
      <c r="C191" s="104"/>
      <c r="D191" s="106"/>
      <c r="E191" s="107"/>
      <c r="F191" s="108"/>
      <c r="G191" s="109"/>
    </row>
    <row r="192" spans="1:7" ht="89.25" x14ac:dyDescent="0.25">
      <c r="A192" s="103"/>
      <c r="B192" s="104"/>
      <c r="C192" s="116" t="s">
        <v>90</v>
      </c>
      <c r="D192" s="106"/>
      <c r="E192" s="107"/>
      <c r="F192" s="108"/>
      <c r="G192" s="109"/>
    </row>
    <row r="193" spans="1:7" x14ac:dyDescent="0.25">
      <c r="A193" s="103"/>
      <c r="B193" s="104"/>
      <c r="C193" s="104"/>
      <c r="D193" s="106"/>
      <c r="E193" s="107"/>
      <c r="F193" s="108"/>
      <c r="G193" s="109"/>
    </row>
    <row r="194" spans="1:7" ht="63.75" x14ac:dyDescent="0.25">
      <c r="A194" s="103">
        <v>9</v>
      </c>
      <c r="B194" s="104" t="s">
        <v>17</v>
      </c>
      <c r="C194" s="104" t="s">
        <v>91</v>
      </c>
      <c r="D194" s="106">
        <v>1</v>
      </c>
      <c r="E194" s="107" t="s">
        <v>29</v>
      </c>
      <c r="F194" s="108"/>
      <c r="G194" s="109">
        <f t="shared" si="16"/>
        <v>0</v>
      </c>
    </row>
    <row r="195" spans="1:7" x14ac:dyDescent="0.25">
      <c r="A195" s="103"/>
      <c r="B195" s="104"/>
      <c r="C195" s="104"/>
      <c r="D195" s="106"/>
      <c r="E195" s="107"/>
      <c r="F195" s="108"/>
      <c r="G195" s="109"/>
    </row>
    <row r="196" spans="1:7" ht="114.75" x14ac:dyDescent="0.25">
      <c r="A196" s="103">
        <v>9</v>
      </c>
      <c r="B196" s="104" t="s">
        <v>19</v>
      </c>
      <c r="C196" s="104" t="s">
        <v>92</v>
      </c>
      <c r="D196" s="106">
        <v>1</v>
      </c>
      <c r="E196" s="107" t="s">
        <v>29</v>
      </c>
      <c r="F196" s="108"/>
      <c r="G196" s="109">
        <f t="shared" si="16"/>
        <v>0</v>
      </c>
    </row>
    <row r="197" spans="1:7" x14ac:dyDescent="0.25">
      <c r="A197" s="103"/>
      <c r="B197" s="104"/>
      <c r="C197" s="104"/>
      <c r="D197" s="106"/>
      <c r="E197" s="107"/>
      <c r="F197" s="108"/>
      <c r="G197" s="109"/>
    </row>
    <row r="198" spans="1:7" ht="25.5" x14ac:dyDescent="0.25">
      <c r="A198" s="103">
        <v>9</v>
      </c>
      <c r="B198" s="104" t="s">
        <v>20</v>
      </c>
      <c r="C198" s="104" t="s">
        <v>93</v>
      </c>
      <c r="D198" s="106">
        <v>1</v>
      </c>
      <c r="E198" s="107" t="s">
        <v>29</v>
      </c>
      <c r="F198" s="108"/>
      <c r="G198" s="109">
        <f t="shared" si="16"/>
        <v>0</v>
      </c>
    </row>
    <row r="199" spans="1:7" x14ac:dyDescent="0.25">
      <c r="A199" s="103"/>
      <c r="B199" s="104"/>
      <c r="C199" s="104"/>
      <c r="D199" s="106"/>
      <c r="E199" s="107"/>
      <c r="F199" s="108"/>
      <c r="G199" s="109"/>
    </row>
    <row r="200" spans="1:7" ht="76.5" x14ac:dyDescent="0.25">
      <c r="A200" s="103">
        <v>9</v>
      </c>
      <c r="B200" s="104" t="s">
        <v>21</v>
      </c>
      <c r="C200" s="104" t="s">
        <v>94</v>
      </c>
      <c r="D200" s="106">
        <v>1</v>
      </c>
      <c r="E200" s="107" t="s">
        <v>29</v>
      </c>
      <c r="F200" s="108"/>
      <c r="G200" s="109">
        <f t="shared" si="16"/>
        <v>0</v>
      </c>
    </row>
    <row r="201" spans="1:7" x14ac:dyDescent="0.25">
      <c r="A201" s="103"/>
      <c r="B201" s="104"/>
      <c r="C201" s="104"/>
      <c r="D201" s="106"/>
      <c r="E201" s="107"/>
      <c r="F201" s="108"/>
      <c r="G201" s="109"/>
    </row>
    <row r="202" spans="1:7" ht="51" x14ac:dyDescent="0.25">
      <c r="A202" s="103">
        <v>9</v>
      </c>
      <c r="B202" s="104" t="s">
        <v>22</v>
      </c>
      <c r="C202" s="104" t="s">
        <v>95</v>
      </c>
      <c r="D202" s="106">
        <v>1</v>
      </c>
      <c r="E202" s="107" t="s">
        <v>29</v>
      </c>
      <c r="F202" s="108"/>
      <c r="G202" s="109">
        <f t="shared" si="16"/>
        <v>0</v>
      </c>
    </row>
    <row r="203" spans="1:7" x14ac:dyDescent="0.25">
      <c r="A203" s="103"/>
      <c r="B203" s="104"/>
      <c r="C203" s="104"/>
      <c r="D203" s="106"/>
      <c r="E203" s="107"/>
      <c r="F203" s="108"/>
      <c r="G203" s="109"/>
    </row>
    <row r="204" spans="1:7" ht="51" x14ac:dyDescent="0.25">
      <c r="A204" s="103">
        <v>9</v>
      </c>
      <c r="B204" s="104" t="s">
        <v>23</v>
      </c>
      <c r="C204" s="104" t="s">
        <v>96</v>
      </c>
      <c r="D204" s="106">
        <v>2</v>
      </c>
      <c r="E204" s="107" t="s">
        <v>29</v>
      </c>
      <c r="F204" s="108"/>
      <c r="G204" s="109">
        <f t="shared" si="16"/>
        <v>0</v>
      </c>
    </row>
    <row r="205" spans="1:7" x14ac:dyDescent="0.25">
      <c r="A205" s="103"/>
      <c r="B205" s="104"/>
      <c r="C205" s="104"/>
      <c r="D205" s="106"/>
      <c r="E205" s="107"/>
      <c r="F205" s="108"/>
      <c r="G205" s="109"/>
    </row>
    <row r="206" spans="1:7" ht="51" x14ac:dyDescent="0.25">
      <c r="A206" s="103">
        <v>9</v>
      </c>
      <c r="B206" s="104" t="s">
        <v>24</v>
      </c>
      <c r="C206" s="104" t="s">
        <v>97</v>
      </c>
      <c r="D206" s="106">
        <v>1</v>
      </c>
      <c r="E206" s="107" t="s">
        <v>29</v>
      </c>
      <c r="F206" s="108"/>
      <c r="G206" s="109">
        <f t="shared" si="16"/>
        <v>0</v>
      </c>
    </row>
    <row r="207" spans="1:7" x14ac:dyDescent="0.25">
      <c r="A207" s="103"/>
      <c r="B207" s="104"/>
      <c r="C207" s="110"/>
      <c r="D207" s="106"/>
      <c r="E207" s="107"/>
      <c r="F207" s="108"/>
      <c r="G207" s="109"/>
    </row>
    <row r="208" spans="1:7" ht="38.25" x14ac:dyDescent="0.25">
      <c r="A208" s="103"/>
      <c r="B208" s="104"/>
      <c r="C208" s="104" t="s">
        <v>102</v>
      </c>
      <c r="D208" s="106"/>
      <c r="E208" s="107"/>
      <c r="F208" s="108"/>
      <c r="G208" s="109"/>
    </row>
    <row r="209" spans="1:7" x14ac:dyDescent="0.25">
      <c r="A209" s="103">
        <v>9</v>
      </c>
      <c r="B209" s="104" t="s">
        <v>25</v>
      </c>
      <c r="C209" s="104"/>
      <c r="D209" s="106"/>
      <c r="E209" s="107" t="s">
        <v>18</v>
      </c>
      <c r="F209" s="108"/>
      <c r="G209" s="109">
        <f>D209*F209</f>
        <v>0</v>
      </c>
    </row>
    <row r="210" spans="1:7" x14ac:dyDescent="0.25">
      <c r="A210" s="103">
        <v>9</v>
      </c>
      <c r="B210" s="104" t="s">
        <v>26</v>
      </c>
      <c r="C210" s="104"/>
      <c r="D210" s="106"/>
      <c r="E210" s="107" t="s">
        <v>18</v>
      </c>
      <c r="F210" s="108"/>
      <c r="G210" s="109">
        <f t="shared" ref="G210:G211" si="18">D210*F210</f>
        <v>0</v>
      </c>
    </row>
    <row r="211" spans="1:7" ht="15.75" thickBot="1" x14ac:dyDescent="0.3">
      <c r="A211" s="103">
        <v>9</v>
      </c>
      <c r="B211" s="104" t="s">
        <v>27</v>
      </c>
      <c r="C211" s="104"/>
      <c r="D211" s="106"/>
      <c r="E211" s="107" t="s">
        <v>18</v>
      </c>
      <c r="F211" s="108"/>
      <c r="G211" s="109">
        <f t="shared" si="18"/>
        <v>0</v>
      </c>
    </row>
    <row r="212" spans="1:7" ht="26.25" thickBot="1" x14ac:dyDescent="0.3">
      <c r="A212" s="91"/>
      <c r="B212" s="92"/>
      <c r="C212" s="97" t="s">
        <v>138</v>
      </c>
      <c r="D212" s="93"/>
      <c r="E212" s="94"/>
      <c r="F212" s="95"/>
      <c r="G212" s="98">
        <f>SUM(G190:G211)</f>
        <v>0</v>
      </c>
    </row>
    <row r="213" spans="1:7" ht="15.75" thickBot="1" x14ac:dyDescent="0.3">
      <c r="A213" s="111"/>
      <c r="B213" s="97"/>
      <c r="C213" s="97" t="s">
        <v>139</v>
      </c>
      <c r="D213" s="112"/>
      <c r="E213" s="113"/>
      <c r="F213" s="114"/>
      <c r="G213" s="98">
        <f>SUM(G212,G188,G145,G136,G125,G86,G78,G59,G34)</f>
        <v>0</v>
      </c>
    </row>
  </sheetData>
  <mergeCells count="2">
    <mergeCell ref="A3:C3"/>
    <mergeCell ref="A4:C4"/>
  </mergeCells>
  <conditionalFormatting sqref="F151 F35:F54 F169:F182 F194:F206 F10:F27 F214:G1048576 F60:F73 F79:F81 F87:F120 F126:F128 F137:F139 F146 F189:F191 F213 F1:G9">
    <cfRule type="cellIs" dxfId="34" priority="58" operator="equal">
      <formula>0</formula>
    </cfRule>
  </conditionalFormatting>
  <conditionalFormatting sqref="F152:F161 F167:F168 F192:F193">
    <cfRule type="cellIs" dxfId="33" priority="54" operator="equal">
      <formula>0</formula>
    </cfRule>
  </conditionalFormatting>
  <conditionalFormatting sqref="F162:F166">
    <cfRule type="cellIs" dxfId="32" priority="50" operator="equal">
      <formula>0</formula>
    </cfRule>
  </conditionalFormatting>
  <conditionalFormatting sqref="F149:F150">
    <cfRule type="cellIs" dxfId="31" priority="46" operator="equal">
      <formula>0</formula>
    </cfRule>
  </conditionalFormatting>
  <conditionalFormatting sqref="F147:F148">
    <cfRule type="cellIs" dxfId="30" priority="42" operator="equal">
      <formula>0</formula>
    </cfRule>
  </conditionalFormatting>
  <conditionalFormatting sqref="F129:F131">
    <cfRule type="cellIs" dxfId="29" priority="38" operator="equal">
      <formula>0</formula>
    </cfRule>
  </conditionalFormatting>
  <conditionalFormatting sqref="F28:F29 F34">
    <cfRule type="cellIs" dxfId="28" priority="30" operator="equal">
      <formula>0</formula>
    </cfRule>
  </conditionalFormatting>
  <conditionalFormatting sqref="F30:F33">
    <cfRule type="cellIs" dxfId="27" priority="28" operator="equal">
      <formula>0</formula>
    </cfRule>
  </conditionalFormatting>
  <conditionalFormatting sqref="F59">
    <cfRule type="cellIs" dxfId="26" priority="27" operator="equal">
      <formula>0</formula>
    </cfRule>
  </conditionalFormatting>
  <conditionalFormatting sqref="F55:F56 F58">
    <cfRule type="cellIs" dxfId="25" priority="26" operator="equal">
      <formula>0</formula>
    </cfRule>
  </conditionalFormatting>
  <conditionalFormatting sqref="F57">
    <cfRule type="cellIs" dxfId="24" priority="25" operator="equal">
      <formula>0</formula>
    </cfRule>
  </conditionalFormatting>
  <conditionalFormatting sqref="F74:F75 F77">
    <cfRule type="cellIs" dxfId="23" priority="24" operator="equal">
      <formula>0</formula>
    </cfRule>
  </conditionalFormatting>
  <conditionalFormatting sqref="F76">
    <cfRule type="cellIs" dxfId="22" priority="23" operator="equal">
      <formula>0</formula>
    </cfRule>
  </conditionalFormatting>
  <conditionalFormatting sqref="F78">
    <cfRule type="cellIs" dxfId="21" priority="22" operator="equal">
      <formula>0</formula>
    </cfRule>
  </conditionalFormatting>
  <conditionalFormatting sqref="F82:F83 F85">
    <cfRule type="cellIs" dxfId="20" priority="21" operator="equal">
      <formula>0</formula>
    </cfRule>
  </conditionalFormatting>
  <conditionalFormatting sqref="F84">
    <cfRule type="cellIs" dxfId="19" priority="20" operator="equal">
      <formula>0</formula>
    </cfRule>
  </conditionalFormatting>
  <conditionalFormatting sqref="F86">
    <cfRule type="cellIs" dxfId="18" priority="19" operator="equal">
      <formula>0</formula>
    </cfRule>
  </conditionalFormatting>
  <conditionalFormatting sqref="F121:F122 F124">
    <cfRule type="cellIs" dxfId="17" priority="18" operator="equal">
      <formula>0</formula>
    </cfRule>
  </conditionalFormatting>
  <conditionalFormatting sqref="F123">
    <cfRule type="cellIs" dxfId="16" priority="17" operator="equal">
      <formula>0</formula>
    </cfRule>
  </conditionalFormatting>
  <conditionalFormatting sqref="F125">
    <cfRule type="cellIs" dxfId="15" priority="16" operator="equal">
      <formula>0</formula>
    </cfRule>
  </conditionalFormatting>
  <conditionalFormatting sqref="F132:F133 F135">
    <cfRule type="cellIs" dxfId="14" priority="15" operator="equal">
      <formula>0</formula>
    </cfRule>
  </conditionalFormatting>
  <conditionalFormatting sqref="F134">
    <cfRule type="cellIs" dxfId="13" priority="14" operator="equal">
      <formula>0</formula>
    </cfRule>
  </conditionalFormatting>
  <conditionalFormatting sqref="F136">
    <cfRule type="cellIs" dxfId="12" priority="13" operator="equal">
      <formula>0</formula>
    </cfRule>
  </conditionalFormatting>
  <conditionalFormatting sqref="F140">
    <cfRule type="cellIs" dxfId="11" priority="12" operator="equal">
      <formula>0</formula>
    </cfRule>
  </conditionalFormatting>
  <conditionalFormatting sqref="F141:F142 F144">
    <cfRule type="cellIs" dxfId="10" priority="11" operator="equal">
      <formula>0</formula>
    </cfRule>
  </conditionalFormatting>
  <conditionalFormatting sqref="F143">
    <cfRule type="cellIs" dxfId="9" priority="10" operator="equal">
      <formula>0</formula>
    </cfRule>
  </conditionalFormatting>
  <conditionalFormatting sqref="F145">
    <cfRule type="cellIs" dxfId="8" priority="9" operator="equal">
      <formula>0</formula>
    </cfRule>
  </conditionalFormatting>
  <conditionalFormatting sqref="F183">
    <cfRule type="cellIs" dxfId="7" priority="8" operator="equal">
      <formula>0</formula>
    </cfRule>
  </conditionalFormatting>
  <conditionalFormatting sqref="F184:F185 F187">
    <cfRule type="cellIs" dxfId="6" priority="7" operator="equal">
      <formula>0</formula>
    </cfRule>
  </conditionalFormatting>
  <conditionalFormatting sqref="F186">
    <cfRule type="cellIs" dxfId="5" priority="6" operator="equal">
      <formula>0</formula>
    </cfRule>
  </conditionalFormatting>
  <conditionalFormatting sqref="F188">
    <cfRule type="cellIs" dxfId="4" priority="5" operator="equal">
      <formula>0</formula>
    </cfRule>
  </conditionalFormatting>
  <conditionalFormatting sqref="F207">
    <cfRule type="cellIs" dxfId="3" priority="4" operator="equal">
      <formula>0</formula>
    </cfRule>
  </conditionalFormatting>
  <conditionalFormatting sqref="F208:F209 F211">
    <cfRule type="cellIs" dxfId="2" priority="3" operator="equal">
      <formula>0</formula>
    </cfRule>
  </conditionalFormatting>
  <conditionalFormatting sqref="F210">
    <cfRule type="cellIs" dxfId="1" priority="2" operator="equal">
      <formula>0</formula>
    </cfRule>
  </conditionalFormatting>
  <conditionalFormatting sqref="F212">
    <cfRule type="cellIs" dxfId="0" priority="1" operator="equal">
      <formula>0</formula>
    </cfRule>
  </conditionalFormatting>
  <pageMargins left="0.70866141732283472" right="0.70866141732283472" top="0.74803149606299213" bottom="0.74803149606299213" header="0.31496062992125984" footer="0.31496062992125984"/>
  <pageSetup paperSize="9" scale="35" orientation="portrait" r:id="rId1"/>
  <headerFooter>
    <oddFooter>&amp;LF074/11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Summary</vt:lpstr>
      <vt:lpstr>Prelims</vt:lpstr>
      <vt:lpstr>General Attendances</vt:lpstr>
      <vt:lpstr>BoQ</vt:lpstr>
      <vt:lpstr>'General Attendances'!Print_Area</vt:lpstr>
      <vt:lpstr>Prelims!Print_Area</vt:lpstr>
      <vt:lpstr>Summary!Print_Area</vt:lpstr>
      <vt:lpstr>'General Attendances'!Print_Titles</vt:lpstr>
      <vt:lpstr>Prelims!Print_Titles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Reid</dc:creator>
  <cp:lastModifiedBy>Stephen Boyce</cp:lastModifiedBy>
  <dcterms:created xsi:type="dcterms:W3CDTF">2019-01-22T09:27:45Z</dcterms:created>
  <dcterms:modified xsi:type="dcterms:W3CDTF">2019-01-30T13:58:28Z</dcterms:modified>
</cp:coreProperties>
</file>