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allison.RAINBOW\Desktop\Rainbow Contracts\Bill Pages\"/>
    </mc:Choice>
  </mc:AlternateContent>
  <xr:revisionPtr revIDLastSave="0" documentId="8_{551D6D35-F9BE-4FDB-9255-2167B6DCF354}" xr6:coauthVersionLast="45" xr6:coauthVersionMax="45" xr10:uidLastSave="{00000000-0000-0000-0000-000000000000}"/>
  <bookViews>
    <workbookView xWindow="-120" yWindow="-120" windowWidth="29040" windowHeight="15840" firstSheet="10" activeTab="2" xr2:uid="{A8CE35E8-81B2-469A-B731-A7C7572AFDBA}"/>
  </bookViews>
  <sheets>
    <sheet name="Bill No 02 - Downtakings" sheetId="5" r:id="rId1"/>
    <sheet name="Bill No 03 - Builderswork" sheetId="6" r:id="rId2"/>
    <sheet name="Bill No 04 - Joiner" sheetId="7" r:id="rId3"/>
    <sheet name="Bill No 05 - Tiler Work" sheetId="8" r:id="rId4"/>
    <sheet name="Bill No 06 - Suspended Ceilings" sheetId="9" r:id="rId5"/>
    <sheet name="Bill No 07 - Floor Coverings" sheetId="11" r:id="rId6"/>
    <sheet name="Bill No 08 - Decoration" sheetId="12" r:id="rId7"/>
    <sheet name="Bill No 09 - Electrical" sheetId="4" r:id="rId8"/>
    <sheet name="Bill No 10 - Mechanical" sheetId="3" r:id="rId9"/>
    <sheet name="Bill No 11 - IPS and Cubicles" sheetId="13" r:id="rId10"/>
    <sheet name="Bill No 12 - Plumbing" sheetId="14" r:id="rId11"/>
    <sheet name="Bill No 13 - RAF" sheetId="15" r:id="rId12"/>
    <sheet name="Bill No 14 - P Sums" sheetId="2" r:id="rId13"/>
    <sheet name="Bill No 15 - Final Sum" sheetId="1" r:id="rId14"/>
  </sheets>
  <definedNames>
    <definedName name="_xlnm.Print_Area" localSheetId="13">'Bill No 15 - Final Sum'!$A$1:$M$147</definedName>
    <definedName name="_xlnm.Print_Titles" localSheetId="13">'Bill No 15 - Final Sum'!$1:$2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1" i="2" l="1"/>
  <c r="M54" i="1"/>
  <c r="F23" i="15"/>
  <c r="F20" i="15"/>
  <c r="F18" i="15"/>
  <c r="F16" i="15"/>
  <c r="F13" i="15"/>
  <c r="F10" i="15"/>
  <c r="F8" i="15"/>
  <c r="F6" i="15"/>
  <c r="F25" i="15" s="1"/>
  <c r="F30" i="15" s="1"/>
  <c r="F35" i="15" s="1"/>
  <c r="M50" i="1"/>
  <c r="F83" i="14"/>
  <c r="F81" i="14"/>
  <c r="F79" i="14"/>
  <c r="F76" i="14"/>
  <c r="F74" i="14"/>
  <c r="F72" i="14"/>
  <c r="F71" i="14"/>
  <c r="F69" i="14"/>
  <c r="F85" i="14" s="1"/>
  <c r="F96" i="14" s="1"/>
  <c r="F67" i="14"/>
  <c r="F59" i="14"/>
  <c r="F58" i="14"/>
  <c r="F57" i="14"/>
  <c r="F55" i="14"/>
  <c r="F53" i="14"/>
  <c r="F52" i="14"/>
  <c r="F51" i="14"/>
  <c r="F50" i="14"/>
  <c r="F48" i="14"/>
  <c r="F43" i="14"/>
  <c r="F42" i="14"/>
  <c r="F61" i="14" s="1"/>
  <c r="F94" i="14" s="1"/>
  <c r="F33" i="14"/>
  <c r="F32" i="14"/>
  <c r="F31" i="14"/>
  <c r="F30" i="14"/>
  <c r="F28" i="14"/>
  <c r="F26" i="14"/>
  <c r="F35" i="14" s="1"/>
  <c r="F92" i="14" s="1"/>
  <c r="F17" i="14"/>
  <c r="F16" i="14"/>
  <c r="F15" i="14"/>
  <c r="F14" i="14"/>
  <c r="F13" i="14"/>
  <c r="F12" i="14"/>
  <c r="F11" i="14"/>
  <c r="F10" i="14"/>
  <c r="F9" i="14"/>
  <c r="F8" i="14"/>
  <c r="F7" i="14"/>
  <c r="F19" i="14" s="1"/>
  <c r="F90" i="14" s="1"/>
  <c r="M46" i="1"/>
  <c r="F22" i="13"/>
  <c r="F21" i="13"/>
  <c r="F24" i="13" s="1"/>
  <c r="F31" i="13" s="1"/>
  <c r="F13" i="13"/>
  <c r="F12" i="13"/>
  <c r="F11" i="13"/>
  <c r="F10" i="13"/>
  <c r="F15" i="13" s="1"/>
  <c r="F29" i="13" s="1"/>
  <c r="F35" i="13" s="1"/>
  <c r="F40" i="13" s="1"/>
  <c r="F45" i="13" s="1"/>
  <c r="M34" i="1"/>
  <c r="F130" i="12"/>
  <c r="F127" i="12"/>
  <c r="F126" i="12"/>
  <c r="F123" i="12"/>
  <c r="F122" i="12"/>
  <c r="F133" i="12" s="1"/>
  <c r="F146" i="12" s="1"/>
  <c r="F121" i="12"/>
  <c r="F114" i="12"/>
  <c r="F111" i="12"/>
  <c r="F110" i="12"/>
  <c r="F107" i="12"/>
  <c r="F106" i="12"/>
  <c r="F102" i="12"/>
  <c r="F101" i="12"/>
  <c r="F99" i="12"/>
  <c r="F97" i="12"/>
  <c r="F95" i="12"/>
  <c r="F93" i="12"/>
  <c r="F92" i="12"/>
  <c r="F118" i="12" s="1"/>
  <c r="F144" i="12" s="1"/>
  <c r="F83" i="12"/>
  <c r="F82" i="12"/>
  <c r="F81" i="12"/>
  <c r="F76" i="12"/>
  <c r="F73" i="12"/>
  <c r="F72" i="12"/>
  <c r="F69" i="12"/>
  <c r="F68" i="12"/>
  <c r="F67" i="12"/>
  <c r="F89" i="12" s="1"/>
  <c r="F142" i="12" s="1"/>
  <c r="F64" i="12"/>
  <c r="F57" i="12"/>
  <c r="F56" i="12"/>
  <c r="F54" i="12"/>
  <c r="F51" i="12"/>
  <c r="F50" i="12"/>
  <c r="F47" i="12"/>
  <c r="F46" i="12"/>
  <c r="F43" i="12"/>
  <c r="F42" i="12"/>
  <c r="F60" i="12" s="1"/>
  <c r="F140" i="12" s="1"/>
  <c r="F34" i="12"/>
  <c r="F33" i="12"/>
  <c r="F31" i="12"/>
  <c r="F29" i="12"/>
  <c r="F28" i="12"/>
  <c r="F27" i="12"/>
  <c r="F26" i="12"/>
  <c r="F25" i="12"/>
  <c r="F23" i="12"/>
  <c r="F21" i="12"/>
  <c r="F20" i="12"/>
  <c r="F19" i="12"/>
  <c r="F18" i="12"/>
  <c r="F17" i="12"/>
  <c r="F16" i="12"/>
  <c r="F15" i="12"/>
  <c r="F13" i="12"/>
  <c r="F12" i="12"/>
  <c r="F10" i="12"/>
  <c r="F9" i="12"/>
  <c r="F37" i="12" s="1"/>
  <c r="F138" i="12" s="1"/>
  <c r="F8" i="12"/>
  <c r="F7" i="12"/>
  <c r="M30" i="1"/>
  <c r="F157" i="11"/>
  <c r="F161" i="11" s="1"/>
  <c r="F178" i="11" s="1"/>
  <c r="F150" i="11"/>
  <c r="F148" i="11"/>
  <c r="F147" i="11"/>
  <c r="F146" i="11"/>
  <c r="F145" i="11"/>
  <c r="F142" i="11"/>
  <c r="F140" i="11"/>
  <c r="F137" i="11"/>
  <c r="F136" i="11"/>
  <c r="F132" i="11"/>
  <c r="F131" i="11"/>
  <c r="F130" i="11"/>
  <c r="F127" i="11"/>
  <c r="F126" i="11"/>
  <c r="F153" i="11" s="1"/>
  <c r="F176" i="11" s="1"/>
  <c r="F121" i="11"/>
  <c r="F119" i="11"/>
  <c r="F118" i="11"/>
  <c r="F117" i="11"/>
  <c r="F116" i="11"/>
  <c r="F113" i="11"/>
  <c r="F112" i="11"/>
  <c r="F111" i="11"/>
  <c r="F107" i="11"/>
  <c r="F123" i="11" s="1"/>
  <c r="F174" i="11" s="1"/>
  <c r="F99" i="11"/>
  <c r="F98" i="11"/>
  <c r="F95" i="11"/>
  <c r="F94" i="11"/>
  <c r="F91" i="11"/>
  <c r="F90" i="11"/>
  <c r="F89" i="11"/>
  <c r="F84" i="11"/>
  <c r="F101" i="11" s="1"/>
  <c r="F172" i="11" s="1"/>
  <c r="F83" i="11"/>
  <c r="F81" i="11"/>
  <c r="F80" i="11"/>
  <c r="F72" i="11"/>
  <c r="F71" i="11"/>
  <c r="F70" i="11"/>
  <c r="F69" i="11"/>
  <c r="F66" i="11"/>
  <c r="F65" i="11"/>
  <c r="F64" i="11"/>
  <c r="F63" i="11"/>
  <c r="F60" i="11"/>
  <c r="F59" i="11"/>
  <c r="F58" i="11"/>
  <c r="F57" i="11"/>
  <c r="F55" i="11"/>
  <c r="F54" i="11"/>
  <c r="F53" i="11"/>
  <c r="F52" i="11"/>
  <c r="F74" i="11" s="1"/>
  <c r="F170" i="11" s="1"/>
  <c r="F47" i="11"/>
  <c r="F46" i="11"/>
  <c r="F45" i="11"/>
  <c r="F44" i="11"/>
  <c r="F43" i="11"/>
  <c r="F40" i="11"/>
  <c r="F39" i="11"/>
  <c r="F38" i="11"/>
  <c r="F36" i="11"/>
  <c r="F35" i="11"/>
  <c r="F34" i="11"/>
  <c r="F32" i="11"/>
  <c r="F31" i="11"/>
  <c r="F30" i="11"/>
  <c r="F49" i="11" s="1"/>
  <c r="F168" i="11" s="1"/>
  <c r="F22" i="11"/>
  <c r="F17" i="11"/>
  <c r="F13" i="11"/>
  <c r="F8" i="11"/>
  <c r="F25" i="11" s="1"/>
  <c r="F166" i="11" s="1"/>
  <c r="F7" i="11"/>
  <c r="M26" i="1"/>
  <c r="F141" i="9"/>
  <c r="F139" i="9"/>
  <c r="F136" i="9"/>
  <c r="F134" i="9"/>
  <c r="F132" i="9"/>
  <c r="F129" i="9"/>
  <c r="F128" i="9"/>
  <c r="F127" i="9"/>
  <c r="F126" i="9"/>
  <c r="F125" i="9"/>
  <c r="F123" i="9"/>
  <c r="F119" i="9"/>
  <c r="F118" i="9"/>
  <c r="F114" i="9"/>
  <c r="F143" i="9" s="1"/>
  <c r="F156" i="9" s="1"/>
  <c r="F106" i="9"/>
  <c r="F104" i="9"/>
  <c r="F98" i="9"/>
  <c r="F96" i="9"/>
  <c r="F94" i="9"/>
  <c r="F93" i="9"/>
  <c r="F91" i="9"/>
  <c r="F89" i="9"/>
  <c r="F88" i="9"/>
  <c r="F86" i="9"/>
  <c r="F84" i="9"/>
  <c r="F110" i="9" s="1"/>
  <c r="F154" i="9" s="1"/>
  <c r="F79" i="9"/>
  <c r="F77" i="9"/>
  <c r="F73" i="9"/>
  <c r="F71" i="9"/>
  <c r="F69" i="9"/>
  <c r="F68" i="9"/>
  <c r="F67" i="9"/>
  <c r="F62" i="9"/>
  <c r="F61" i="9"/>
  <c r="F60" i="9"/>
  <c r="F59" i="9"/>
  <c r="F58" i="9"/>
  <c r="F56" i="9"/>
  <c r="F81" i="9" s="1"/>
  <c r="F152" i="9" s="1"/>
  <c r="F48" i="9"/>
  <c r="F47" i="9"/>
  <c r="F43" i="9"/>
  <c r="F39" i="9"/>
  <c r="F37" i="9"/>
  <c r="F31" i="9"/>
  <c r="F29" i="9"/>
  <c r="F27" i="9"/>
  <c r="F53" i="9" s="1"/>
  <c r="F150" i="9" s="1"/>
  <c r="F26" i="9"/>
  <c r="F20" i="9"/>
  <c r="F17" i="9"/>
  <c r="F13" i="9"/>
  <c r="F11" i="9"/>
  <c r="F9" i="9"/>
  <c r="F8" i="9"/>
  <c r="F7" i="9"/>
  <c r="F23" i="9" s="1"/>
  <c r="F148" i="9" s="1"/>
  <c r="M22" i="1"/>
  <c r="F25" i="8"/>
  <c r="F22" i="8"/>
  <c r="F17" i="8"/>
  <c r="F14" i="8"/>
  <c r="F10" i="8"/>
  <c r="F28" i="8" s="1"/>
  <c r="F33" i="8" s="1"/>
  <c r="F38" i="8" s="1"/>
  <c r="F7" i="8"/>
  <c r="F791" i="7"/>
  <c r="F789" i="7"/>
  <c r="F787" i="7"/>
  <c r="F785" i="7"/>
  <c r="F783" i="7"/>
  <c r="F781" i="7"/>
  <c r="F779" i="7"/>
  <c r="F776" i="7"/>
  <c r="F793" i="7" s="1"/>
  <c r="F858" i="7" s="1"/>
  <c r="F769" i="7"/>
  <c r="F766" i="7"/>
  <c r="F765" i="7"/>
  <c r="F763" i="7"/>
  <c r="F762" i="7"/>
  <c r="F759" i="7"/>
  <c r="F757" i="7"/>
  <c r="F754" i="7"/>
  <c r="F773" i="7" s="1"/>
  <c r="F856" i="7" s="1"/>
  <c r="F753" i="7"/>
  <c r="F751" i="7"/>
  <c r="F746" i="7"/>
  <c r="F741" i="7"/>
  <c r="F740" i="7"/>
  <c r="F739" i="7"/>
  <c r="F734" i="7"/>
  <c r="F733" i="7"/>
  <c r="F732" i="7"/>
  <c r="F730" i="7"/>
  <c r="F727" i="7"/>
  <c r="F726" i="7"/>
  <c r="F725" i="7"/>
  <c r="F724" i="7"/>
  <c r="F723" i="7"/>
  <c r="F718" i="7"/>
  <c r="F715" i="7"/>
  <c r="F713" i="7"/>
  <c r="F711" i="7"/>
  <c r="F706" i="7"/>
  <c r="F705" i="7"/>
  <c r="F702" i="7"/>
  <c r="F700" i="7"/>
  <c r="F699" i="7"/>
  <c r="F698" i="7"/>
  <c r="F697" i="7"/>
  <c r="F720" i="7" s="1"/>
  <c r="F852" i="7" s="1"/>
  <c r="F689" i="7"/>
  <c r="F686" i="7"/>
  <c r="F684" i="7"/>
  <c r="F681" i="7"/>
  <c r="F679" i="7"/>
  <c r="F674" i="7"/>
  <c r="F669" i="7"/>
  <c r="F691" i="7" s="1"/>
  <c r="F850" i="7" s="1"/>
  <c r="F661" i="7"/>
  <c r="F658" i="7"/>
  <c r="F657" i="7"/>
  <c r="F652" i="7"/>
  <c r="F647" i="7"/>
  <c r="F645" i="7"/>
  <c r="F640" i="7"/>
  <c r="F639" i="7"/>
  <c r="F664" i="7" s="1"/>
  <c r="F848" i="7" s="1"/>
  <c r="F637" i="7"/>
  <c r="F636" i="7"/>
  <c r="F628" i="7"/>
  <c r="F627" i="7"/>
  <c r="F622" i="7"/>
  <c r="F618" i="7"/>
  <c r="F617" i="7"/>
  <c r="F616" i="7"/>
  <c r="F613" i="7"/>
  <c r="F612" i="7"/>
  <c r="F631" i="7" s="1"/>
  <c r="F846" i="7" s="1"/>
  <c r="F607" i="7"/>
  <c r="F605" i="7"/>
  <c r="F604" i="7"/>
  <c r="F599" i="7"/>
  <c r="F598" i="7"/>
  <c r="F597" i="7"/>
  <c r="F593" i="7"/>
  <c r="F591" i="7"/>
  <c r="F590" i="7"/>
  <c r="F588" i="7"/>
  <c r="F584" i="7"/>
  <c r="F582" i="7"/>
  <c r="F581" i="7"/>
  <c r="F579" i="7"/>
  <c r="F577" i="7"/>
  <c r="F601" i="7" s="1"/>
  <c r="F844" i="7" s="1"/>
  <c r="F576" i="7"/>
  <c r="F575" i="7"/>
  <c r="F565" i="7"/>
  <c r="F560" i="7"/>
  <c r="F559" i="7"/>
  <c r="F557" i="7"/>
  <c r="F553" i="7"/>
  <c r="F552" i="7"/>
  <c r="F551" i="7"/>
  <c r="F549" i="7"/>
  <c r="F548" i="7"/>
  <c r="F547" i="7"/>
  <c r="F545" i="7"/>
  <c r="F544" i="7"/>
  <c r="F568" i="7" s="1"/>
  <c r="F836" i="7" s="1"/>
  <c r="F539" i="7"/>
  <c r="F537" i="7"/>
  <c r="F536" i="7"/>
  <c r="F535" i="7"/>
  <c r="F533" i="7"/>
  <c r="F532" i="7"/>
  <c r="F531" i="7"/>
  <c r="F529" i="7"/>
  <c r="F528" i="7"/>
  <c r="F527" i="7"/>
  <c r="F523" i="7"/>
  <c r="F518" i="7"/>
  <c r="F541" i="7" s="1"/>
  <c r="F834" i="7" s="1"/>
  <c r="F517" i="7"/>
  <c r="F512" i="7"/>
  <c r="F511" i="7"/>
  <c r="F506" i="7"/>
  <c r="F504" i="7"/>
  <c r="F502" i="7"/>
  <c r="F499" i="7"/>
  <c r="F497" i="7"/>
  <c r="F492" i="7"/>
  <c r="F514" i="7" s="1"/>
  <c r="F832" i="7" s="1"/>
  <c r="F482" i="7"/>
  <c r="F479" i="7"/>
  <c r="F476" i="7"/>
  <c r="F475" i="7"/>
  <c r="F473" i="7"/>
  <c r="F471" i="7"/>
  <c r="F470" i="7"/>
  <c r="F468" i="7"/>
  <c r="F467" i="7"/>
  <c r="F464" i="7"/>
  <c r="F463" i="7"/>
  <c r="F489" i="7" s="1"/>
  <c r="F830" i="7" s="1"/>
  <c r="F457" i="7"/>
  <c r="F456" i="7"/>
  <c r="F455" i="7"/>
  <c r="F453" i="7"/>
  <c r="F452" i="7"/>
  <c r="F449" i="7"/>
  <c r="F448" i="7"/>
  <c r="F446" i="7"/>
  <c r="F445" i="7"/>
  <c r="F440" i="7"/>
  <c r="F437" i="7"/>
  <c r="F460" i="7" s="1"/>
  <c r="F828" i="7" s="1"/>
  <c r="F428" i="7"/>
  <c r="F425" i="7"/>
  <c r="F424" i="7"/>
  <c r="F423" i="7"/>
  <c r="F422" i="7"/>
  <c r="F419" i="7"/>
  <c r="F418" i="7"/>
  <c r="F413" i="7"/>
  <c r="F408" i="7"/>
  <c r="F404" i="7"/>
  <c r="F403" i="7"/>
  <c r="F395" i="7"/>
  <c r="F394" i="7"/>
  <c r="F393" i="7"/>
  <c r="F391" i="7"/>
  <c r="F388" i="7"/>
  <c r="F387" i="7"/>
  <c r="F385" i="7"/>
  <c r="F384" i="7"/>
  <c r="F383" i="7"/>
  <c r="F381" i="7"/>
  <c r="F380" i="7"/>
  <c r="F379" i="7"/>
  <c r="F377" i="7"/>
  <c r="F376" i="7"/>
  <c r="F375" i="7"/>
  <c r="F372" i="7"/>
  <c r="F371" i="7"/>
  <c r="F400" i="7" s="1"/>
  <c r="F824" i="7" s="1"/>
  <c r="F366" i="7"/>
  <c r="F365" i="7"/>
  <c r="F364" i="7"/>
  <c r="F363" i="7"/>
  <c r="F360" i="7"/>
  <c r="F359" i="7"/>
  <c r="F354" i="7"/>
  <c r="F353" i="7"/>
  <c r="F350" i="7"/>
  <c r="F349" i="7"/>
  <c r="F348" i="7"/>
  <c r="F345" i="7"/>
  <c r="F368" i="7" s="1"/>
  <c r="F822" i="7" s="1"/>
  <c r="F343" i="7"/>
  <c r="F334" i="7"/>
  <c r="F331" i="7"/>
  <c r="F330" i="7"/>
  <c r="F328" i="7"/>
  <c r="F326" i="7"/>
  <c r="F323" i="7"/>
  <c r="F321" i="7"/>
  <c r="F316" i="7"/>
  <c r="F315" i="7"/>
  <c r="F340" i="7" s="1"/>
  <c r="F820" i="7" s="1"/>
  <c r="F308" i="7"/>
  <c r="F307" i="7"/>
  <c r="F306" i="7"/>
  <c r="F301" i="7"/>
  <c r="F297" i="7"/>
  <c r="F296" i="7"/>
  <c r="F293" i="7"/>
  <c r="F292" i="7"/>
  <c r="F312" i="7" s="1"/>
  <c r="F818" i="7" s="1"/>
  <c r="F291" i="7"/>
  <c r="F282" i="7"/>
  <c r="F277" i="7"/>
  <c r="F275" i="7"/>
  <c r="F270" i="7"/>
  <c r="F269" i="7"/>
  <c r="F267" i="7"/>
  <c r="F266" i="7"/>
  <c r="F262" i="7"/>
  <c r="F261" i="7"/>
  <c r="F256" i="7"/>
  <c r="F255" i="7"/>
  <c r="F254" i="7"/>
  <c r="F253" i="7"/>
  <c r="F284" i="7" s="1"/>
  <c r="F816" i="7" s="1"/>
  <c r="F246" i="7"/>
  <c r="F243" i="7"/>
  <c r="F238" i="7"/>
  <c r="F236" i="7"/>
  <c r="F234" i="7"/>
  <c r="F233" i="7"/>
  <c r="F232" i="7"/>
  <c r="F231" i="7"/>
  <c r="F230" i="7"/>
  <c r="F229" i="7"/>
  <c r="F228" i="7"/>
  <c r="F227" i="7"/>
  <c r="F226" i="7"/>
  <c r="F225" i="7"/>
  <c r="F224" i="7"/>
  <c r="F223" i="7"/>
  <c r="F249" i="7" s="1"/>
  <c r="F814" i="7" s="1"/>
  <c r="F222" i="7"/>
  <c r="F214" i="7"/>
  <c r="F212" i="7"/>
  <c r="F211" i="7"/>
  <c r="F209" i="7"/>
  <c r="F208" i="7"/>
  <c r="F204" i="7"/>
  <c r="F202" i="7"/>
  <c r="F201" i="7"/>
  <c r="F199" i="7"/>
  <c r="F197" i="7"/>
  <c r="F196" i="7"/>
  <c r="F195" i="7"/>
  <c r="F190" i="7"/>
  <c r="F187" i="7"/>
  <c r="F218" i="7" s="1"/>
  <c r="F812" i="7" s="1"/>
  <c r="F181" i="7"/>
  <c r="F180" i="7"/>
  <c r="F179" i="7"/>
  <c r="F178" i="7"/>
  <c r="F177" i="7"/>
  <c r="F176" i="7"/>
  <c r="F175" i="7"/>
  <c r="F174" i="7"/>
  <c r="F173" i="7"/>
  <c r="F172" i="7"/>
  <c r="F171" i="7"/>
  <c r="F170" i="7"/>
  <c r="F169" i="7"/>
  <c r="F165" i="7"/>
  <c r="F163" i="7"/>
  <c r="F162" i="7"/>
  <c r="F158" i="7"/>
  <c r="F156" i="7"/>
  <c r="F155" i="7"/>
  <c r="F184" i="7" s="1"/>
  <c r="F810" i="7" s="1"/>
  <c r="F149" i="7"/>
  <c r="F147" i="7"/>
  <c r="F143" i="7"/>
  <c r="F142" i="7"/>
  <c r="F140" i="7"/>
  <c r="F139" i="7"/>
  <c r="F133" i="7"/>
  <c r="F152" i="7" s="1"/>
  <c r="F808" i="7" s="1"/>
  <c r="F124" i="7"/>
  <c r="F123" i="7"/>
  <c r="F121" i="7"/>
  <c r="F117" i="7"/>
  <c r="F116" i="7"/>
  <c r="F114" i="7"/>
  <c r="F113" i="7"/>
  <c r="F112" i="7"/>
  <c r="F130" i="7" s="1"/>
  <c r="F806" i="7" s="1"/>
  <c r="F104" i="7"/>
  <c r="F99" i="7"/>
  <c r="F98" i="7"/>
  <c r="F97" i="7"/>
  <c r="F96" i="7"/>
  <c r="F94" i="7"/>
  <c r="F93" i="7"/>
  <c r="F92" i="7"/>
  <c r="F91" i="7"/>
  <c r="F90" i="7"/>
  <c r="F88" i="7"/>
  <c r="F87" i="7"/>
  <c r="F86" i="7"/>
  <c r="F85" i="7"/>
  <c r="F84" i="7"/>
  <c r="F82" i="7"/>
  <c r="F81" i="7"/>
  <c r="F107" i="7" s="1"/>
  <c r="F804" i="7" s="1"/>
  <c r="F72" i="7"/>
  <c r="F70" i="7"/>
  <c r="F68" i="7"/>
  <c r="F67" i="7"/>
  <c r="F64" i="7"/>
  <c r="F62" i="7"/>
  <c r="F60" i="7"/>
  <c r="F57" i="7"/>
  <c r="F77" i="7" s="1"/>
  <c r="F802" i="7" s="1"/>
  <c r="F55" i="7"/>
  <c r="F54" i="7"/>
  <c r="F47" i="7"/>
  <c r="F45" i="7"/>
  <c r="F43" i="7"/>
  <c r="F40" i="7"/>
  <c r="F38" i="7"/>
  <c r="F36" i="7"/>
  <c r="F33" i="7"/>
  <c r="F31" i="7"/>
  <c r="F51" i="7" s="1"/>
  <c r="F800" i="7" s="1"/>
  <c r="F30" i="7"/>
  <c r="F24" i="7"/>
  <c r="F22" i="7"/>
  <c r="F21" i="7"/>
  <c r="F18" i="7"/>
  <c r="F16" i="7"/>
  <c r="F15" i="7"/>
  <c r="F10" i="7"/>
  <c r="F8" i="7"/>
  <c r="F27" i="7" s="1"/>
  <c r="F798" i="7" s="1"/>
  <c r="M14" i="1"/>
  <c r="F138" i="6"/>
  <c r="F136" i="6"/>
  <c r="F134" i="6"/>
  <c r="F141" i="6" s="1"/>
  <c r="F154" i="6" s="1"/>
  <c r="F127" i="6"/>
  <c r="F125" i="6"/>
  <c r="F124" i="6"/>
  <c r="F123" i="6"/>
  <c r="F122" i="6"/>
  <c r="F121" i="6"/>
  <c r="F120" i="6"/>
  <c r="F119" i="6"/>
  <c r="F118" i="6"/>
  <c r="F116" i="6"/>
  <c r="F115" i="6"/>
  <c r="F114" i="6"/>
  <c r="F113" i="6"/>
  <c r="F112" i="6"/>
  <c r="F111" i="6"/>
  <c r="F110" i="6"/>
  <c r="F109" i="6"/>
  <c r="F108" i="6"/>
  <c r="F107" i="6"/>
  <c r="F102" i="6"/>
  <c r="F101" i="6"/>
  <c r="F129" i="6" s="1"/>
  <c r="F152" i="6" s="1"/>
  <c r="F92" i="6"/>
  <c r="F89" i="6"/>
  <c r="F84" i="6"/>
  <c r="F80" i="6"/>
  <c r="F76" i="6"/>
  <c r="F72" i="6"/>
  <c r="F96" i="6" s="1"/>
  <c r="F150" i="6" s="1"/>
  <c r="F64" i="6"/>
  <c r="F62" i="6"/>
  <c r="F59" i="6"/>
  <c r="F56" i="6"/>
  <c r="F53" i="6"/>
  <c r="F50" i="6"/>
  <c r="F49" i="6"/>
  <c r="F44" i="6"/>
  <c r="F69" i="6" s="1"/>
  <c r="F148" i="6" s="1"/>
  <c r="F41" i="6"/>
  <c r="F39" i="6"/>
  <c r="F37" i="6"/>
  <c r="F30" i="6"/>
  <c r="F27" i="6"/>
  <c r="F24" i="6"/>
  <c r="F21" i="6"/>
  <c r="F20" i="6"/>
  <c r="F19" i="6"/>
  <c r="F16" i="6"/>
  <c r="F13" i="6"/>
  <c r="F12" i="6"/>
  <c r="F10" i="6"/>
  <c r="F9" i="6"/>
  <c r="F7" i="6"/>
  <c r="F33" i="6" s="1"/>
  <c r="F146" i="6" s="1"/>
  <c r="M10" i="1"/>
  <c r="F71" i="5"/>
  <c r="F69" i="5"/>
  <c r="F66" i="5"/>
  <c r="F65" i="5"/>
  <c r="F63" i="5"/>
  <c r="F62" i="5"/>
  <c r="F61" i="5"/>
  <c r="F60" i="5"/>
  <c r="F59" i="5"/>
  <c r="F58" i="5"/>
  <c r="F57" i="5"/>
  <c r="F56" i="5"/>
  <c r="F55" i="5"/>
  <c r="F54" i="5"/>
  <c r="F53" i="5"/>
  <c r="F73" i="5" s="1"/>
  <c r="F82" i="5" s="1"/>
  <c r="F46" i="5"/>
  <c r="F45" i="5"/>
  <c r="F44" i="5"/>
  <c r="F43" i="5"/>
  <c r="F42" i="5"/>
  <c r="F41" i="5"/>
  <c r="F40" i="5"/>
  <c r="F39" i="5"/>
  <c r="F38" i="5"/>
  <c r="F37" i="5"/>
  <c r="F36" i="5"/>
  <c r="F35" i="5"/>
  <c r="F34" i="5"/>
  <c r="F32" i="5"/>
  <c r="F31" i="5"/>
  <c r="F30" i="5"/>
  <c r="F29" i="5"/>
  <c r="F28" i="5"/>
  <c r="F50" i="5" s="1"/>
  <c r="F80" i="5" s="1"/>
  <c r="F23" i="5"/>
  <c r="F22" i="5"/>
  <c r="F21" i="5"/>
  <c r="F20" i="5"/>
  <c r="F19" i="5"/>
  <c r="F18" i="5"/>
  <c r="F17" i="5"/>
  <c r="F16" i="5"/>
  <c r="F15" i="5"/>
  <c r="F14" i="5"/>
  <c r="F13" i="5"/>
  <c r="F12" i="5"/>
  <c r="F11" i="5"/>
  <c r="F10" i="5"/>
  <c r="F9" i="5"/>
  <c r="F8" i="5"/>
  <c r="F25" i="5" s="1"/>
  <c r="F78" i="5" s="1"/>
  <c r="F86" i="5" s="1"/>
  <c r="D34" i="3"/>
  <c r="M42" i="1" s="1"/>
  <c r="M38" i="1"/>
  <c r="D34" i="4"/>
  <c r="F748" i="7" l="1"/>
  <c r="F854" i="7" s="1"/>
  <c r="F431" i="7"/>
  <c r="F826" i="7" s="1"/>
  <c r="F839" i="7" s="1"/>
  <c r="F842" i="7" s="1"/>
  <c r="F100" i="14"/>
  <c r="F105" i="14" s="1"/>
  <c r="F110" i="14" s="1"/>
  <c r="F150" i="12"/>
  <c r="F182" i="11"/>
  <c r="F160" i="9"/>
  <c r="F158" i="6"/>
  <c r="D70" i="2"/>
  <c r="D68" i="2"/>
  <c r="D65" i="2"/>
  <c r="D63" i="2"/>
  <c r="D61" i="2"/>
  <c r="D33" i="2"/>
  <c r="F862" i="7" l="1"/>
  <c r="M18" i="1" s="1"/>
  <c r="D72" i="2"/>
  <c r="D81" i="2" s="1"/>
  <c r="D77" i="2"/>
  <c r="D79" i="2"/>
  <c r="D85" i="2" l="1"/>
  <c r="M58" i="1" s="1"/>
  <c r="M70" i="1" s="1"/>
  <c r="M74" i="1" s="1"/>
  <c r="M80" i="1" s="1"/>
  <c r="M86" i="1" s="1"/>
</calcChain>
</file>

<file path=xl/sharedStrings.xml><?xml version="1.0" encoding="utf-8"?>
<sst xmlns="http://schemas.openxmlformats.org/spreadsheetml/2006/main" count="3532" uniqueCount="1025">
  <si>
    <t>BILL NO. 1</t>
  </si>
  <si>
    <t>-</t>
  </si>
  <si>
    <t>Preliminaries</t>
  </si>
  <si>
    <t>£</t>
  </si>
  <si>
    <t>BILL NO. 2</t>
  </si>
  <si>
    <t>Downtakings and Soft Strip</t>
  </si>
  <si>
    <t>BILL NO. 3</t>
  </si>
  <si>
    <t>General Builderswork</t>
  </si>
  <si>
    <t>BILL NO. 4</t>
  </si>
  <si>
    <t>BILL NO. 5</t>
  </si>
  <si>
    <t>BILL NO. 6</t>
  </si>
  <si>
    <t>Carpentry and Joinery</t>
  </si>
  <si>
    <t>BILL NO. 7</t>
  </si>
  <si>
    <t>BILL NO. 8</t>
  </si>
  <si>
    <t>BILL NO. 9</t>
  </si>
  <si>
    <t>Suspended Ceilings</t>
  </si>
  <si>
    <t>BILL NO. 10</t>
  </si>
  <si>
    <t>Floor Coverings</t>
  </si>
  <si>
    <t>BILL NO. 11</t>
  </si>
  <si>
    <t>Painting and Decorating</t>
  </si>
  <si>
    <t>BILL NO. 12</t>
  </si>
  <si>
    <t>BILL NO. 13</t>
  </si>
  <si>
    <t>Electrical Installations</t>
  </si>
  <si>
    <t>Mechanical Installations</t>
  </si>
  <si>
    <t>Carried Forward</t>
  </si>
  <si>
    <t>IPS and Cubicles</t>
  </si>
  <si>
    <t>Plumbing Installation</t>
  </si>
  <si>
    <t>Provisional Sums</t>
  </si>
  <si>
    <t>A</t>
  </si>
  <si>
    <t>Contingencies</t>
  </si>
  <si>
    <t>CARRIED TO FORM OF TENDER</t>
  </si>
  <si>
    <t>Signed as relative to tender of Date</t>
  </si>
  <si>
    <t>Contractor's Authorised Signatory</t>
  </si>
  <si>
    <t>For and on behalf of</t>
  </si>
  <si>
    <t>(Company Stamp)</t>
  </si>
  <si>
    <t>8 Albert Street,</t>
  </si>
  <si>
    <t>ABERDEEN, AB25 1XQ.</t>
  </si>
  <si>
    <t>Measured from Plans and Calculated E.E. &amp; E.O.</t>
  </si>
  <si>
    <t>(Sgd.)  W. I. TALBOT LLP</t>
  </si>
  <si>
    <t xml:space="preserve">          Chartered Quantity Surveyors</t>
  </si>
  <si>
    <t>April 2020</t>
  </si>
  <si>
    <t>Tiler Work</t>
  </si>
  <si>
    <t>Unit</t>
  </si>
  <si>
    <t>£      p</t>
  </si>
  <si>
    <t>A5  -  WORK BY OTHERS OR SUBJECT TO INSTRUCTION</t>
  </si>
  <si>
    <t>N.B.  All items stated hereafter are subject to adjustment and/or deletion without 
claim for loss of profit or the like.</t>
  </si>
  <si>
    <t>A54  -  PROVISIONAL SUMS</t>
  </si>
  <si>
    <t>Additional works in connection with AV installation</t>
  </si>
  <si>
    <t>Include the Provisional Sum of: Two Thousand Pounds</t>
  </si>
  <si>
    <t>The work is defined as follows: Works required to facilitate AV installation</t>
  </si>
  <si>
    <t>Additional works in connection with blind installation</t>
  </si>
  <si>
    <t>B</t>
  </si>
  <si>
    <t>Include the Provisional Sum of: One Thousand Five Hundred Pounds</t>
  </si>
  <si>
    <t>The work is defined as follows: Works required to facilitate blind installation</t>
  </si>
  <si>
    <t>Additional acoustic works</t>
  </si>
  <si>
    <t>C</t>
  </si>
  <si>
    <t>The work is defined as follows: Additional acoustic treatment works upon audibility 
testing</t>
  </si>
  <si>
    <t>Additional works in connection with decorating exposed soffit and services on Ground floor</t>
  </si>
  <si>
    <t>D</t>
  </si>
  <si>
    <t>The work is defined as follows: Redecoration of exposed M&amp;E services and soffit
(additional to items included in BoQ)</t>
  </si>
  <si>
    <t>Additional builderswork in connection with services</t>
  </si>
  <si>
    <t>E</t>
  </si>
  <si>
    <t>Include the Provisional Sum of: Five Thousand Pounds</t>
  </si>
  <si>
    <t>The work is defined as follows: Additional builderswork in connection with services in making good structure and finishes where services previously removed / adjusted</t>
  </si>
  <si>
    <t>Supply and installation of 3D coffee point signs</t>
  </si>
  <si>
    <t>F</t>
  </si>
  <si>
    <t>The work is defined as follows: Installation of 3D signage to 3nr coffee points</t>
  </si>
  <si>
    <t>Works in relation to junction between concrete and raised access floor</t>
  </si>
  <si>
    <t>G</t>
  </si>
  <si>
    <t>Include the Provisional Sum of: One Thousand Pounds</t>
  </si>
  <si>
    <t>The work is defined as follows: Works to junction between concrete and raised access floor</t>
  </si>
  <si>
    <t>Floor channel at location of new showers</t>
  </si>
  <si>
    <t>H</t>
  </si>
  <si>
    <t>I</t>
  </si>
  <si>
    <t>To Collection £</t>
  </si>
  <si>
    <t>Relocation of cooker hood and installation of surround boxing</t>
  </si>
  <si>
    <t>VARIATIONS</t>
  </si>
  <si>
    <t>Contractors to state the percentage oncost required to cover overheads and profit on variations (other than variations based on bill rates) and the expenditure of 
provisional sums etc - the percentage adjustment will be applied after all discounts 
have been deducted - if no percentage is inserted it will be assumed that the oncost 
is nil percent; which amount will be adjusted based on the percentage inserted 
applied to the actual authorised expenditure in respect of these items</t>
  </si>
  <si>
    <t>A55  -  DAYWORKS</t>
  </si>
  <si>
    <t>(GENERAL BUILDERSWORK)</t>
  </si>
  <si>
    <t>LABOUR:  Include Provisional Sum for:</t>
  </si>
  <si>
    <t>Add for percentage adjustment:</t>
  </si>
  <si>
    <t>PLANT:  Include Provisional Sum for:</t>
  </si>
  <si>
    <t>J</t>
  </si>
  <si>
    <t>K</t>
  </si>
  <si>
    <t>COLLECTION</t>
  </si>
  <si>
    <t>Total from Page 15 / 1</t>
  </si>
  <si>
    <t>Total from Page 15 / 2</t>
  </si>
  <si>
    <t>Total from Page 15 / 3</t>
  </si>
  <si>
    <t>TOTAL TO FINAL SUMMARY £</t>
  </si>
  <si>
    <t>MECHANICAL SERVICES SUMMARY</t>
  </si>
  <si>
    <t>£             p</t>
  </si>
  <si>
    <t>Isolations &amp; Downtakings</t>
  </si>
  <si>
    <t>from page 9/A5</t>
  </si>
  <si>
    <t>Refrigerant Based Heating and Cooling</t>
  </si>
  <si>
    <t>from page 9/B11</t>
  </si>
  <si>
    <t>LPHW Heating System</t>
  </si>
  <si>
    <t>from page 9/C9</t>
  </si>
  <si>
    <t>General Supply and Extract Ventilation</t>
  </si>
  <si>
    <t>from page 9/D8</t>
  </si>
  <si>
    <t>Condensate Drains</t>
  </si>
  <si>
    <t>from page 9/E3</t>
  </si>
  <si>
    <t>Hot &amp; Cold Water Service</t>
  </si>
  <si>
    <t>from page 9/F5</t>
  </si>
  <si>
    <t>General Items and Maintenance</t>
  </si>
  <si>
    <t>from page 9/G3</t>
  </si>
  <si>
    <t>Dayworks</t>
  </si>
  <si>
    <t>from page 9/H1</t>
  </si>
  <si>
    <t>from page 9/I1</t>
  </si>
  <si>
    <t>Total for Mechanical Services carried to Main Summary</t>
  </si>
  <si>
    <t>Please manually enter totals from separate pricing document (completed pricing document to be returned with tender also)</t>
  </si>
  <si>
    <t>Additional built in lockers and shelving unit to First floor</t>
  </si>
  <si>
    <t>The work is defined as follows: Installation of 20nr lockers within built in unit with accompanying cube style shelving, First floor area</t>
  </si>
  <si>
    <t>Removal of car park access blockage</t>
  </si>
  <si>
    <t>The work is defined as follows: Removal of boulders blocking access to car park on completion of works</t>
  </si>
  <si>
    <t>The work is defined as follows: Relocating cooker hood to suit new layout and installation of plasterboard surround</t>
  </si>
  <si>
    <t>The work is defined as follows: Installation of new floor channel and pipework within concrete floor to route drains at new showers</t>
  </si>
  <si>
    <t>BILL NO. 14</t>
  </si>
  <si>
    <t>Raised Access Floors</t>
  </si>
  <si>
    <t>Total for Electrical Services carried to Main Summary</t>
  </si>
  <si>
    <t>ELECTRICAL SERVICES SUMMARY</t>
  </si>
  <si>
    <t>TO FOLLOW</t>
  </si>
  <si>
    <t>A1931 - BILL NO. 15 - FINAL SUMMARY</t>
  </si>
  <si>
    <t>TOTAL OF BILL NO. 15 - FINAL SUMMARY,</t>
  </si>
  <si>
    <t>A1931 - RGU NSC - Bill No. 2 - Downtakings and Soft Strip</t>
  </si>
  <si>
    <t>Qty</t>
  </si>
  <si>
    <t>Rate</t>
  </si>
  <si>
    <t>SITE VISIT</t>
  </si>
  <si>
    <t>Contractor deemed to have visited site prior to tender 
submission to assess site conditions / restrictions.</t>
  </si>
  <si>
    <t>C90 ALTERATIONS - SPOT ITEMS</t>
  </si>
  <si>
    <t>Ground Floor Level</t>
  </si>
  <si>
    <t>Carefully take down, set aside and protect for re-use</t>
  </si>
  <si>
    <t>a</t>
  </si>
  <si>
    <t>single leaf internal timber doors; complete with all 
frames, stops, facings, overpanels and ironmongery 
(Provisional Quantity)</t>
  </si>
  <si>
    <t>Nr</t>
  </si>
  <si>
    <t>b</t>
  </si>
  <si>
    <t xml:space="preserve">extra over for disposal </t>
  </si>
  <si>
    <t>c</t>
  </si>
  <si>
    <t>extra over for removal of all ironmongery, laying 
aside and protecting for re-use</t>
  </si>
  <si>
    <t>d</t>
  </si>
  <si>
    <t xml:space="preserve">double leaf internal timber doors; complete with all 
frames, stops, facings, overpanels and ironmongery </t>
  </si>
  <si>
    <t>e</t>
  </si>
  <si>
    <t>f</t>
  </si>
  <si>
    <t>g</t>
  </si>
  <si>
    <t>floors; lifting carpet tiles; cleaning off all adhesive and 
preparing base to receive new floor coverings; 
including skirtings and trims (Provisional)</t>
  </si>
  <si>
    <t>m2</t>
  </si>
  <si>
    <t>h</t>
  </si>
  <si>
    <t>suspended ceilings; 600 x 600 mineral fibre ceiling 
tile complete with suspension grid, hangers etc. (light 
fittings, smoke detectors, etc. disconnected and 
removed by others)</t>
  </si>
  <si>
    <t>i</t>
  </si>
  <si>
    <t>Extra - removing from site</t>
  </si>
  <si>
    <t>j</t>
  </si>
  <si>
    <t>'Meeting Pod' unit; consisting of (4nr) sides single 
glazed demountable screens, (2nr) glazed single leaf 
doors and (1nr) solid division panel; refer to drawing 
6039/P03; unit shown within 'Open Plan Office 11'; 
overall size on plan 4130 x 2400</t>
  </si>
  <si>
    <t>Item</t>
  </si>
  <si>
    <t>k</t>
  </si>
  <si>
    <t xml:space="preserve">demountable frameless single glazed partition 
system screen; screen size 4475 x 2700mm </t>
  </si>
  <si>
    <t>l</t>
  </si>
  <si>
    <t>Extra over; single leaf doorset within screen</t>
  </si>
  <si>
    <t>m</t>
  </si>
  <si>
    <t xml:space="preserve">demountable frameless single glazed partition 
system screen; screen size 1850 x 2700mm </t>
  </si>
  <si>
    <t>n</t>
  </si>
  <si>
    <t xml:space="preserve">demountable frameless single glazed partition 
system screen; screen size 1400 x 2700mm </t>
  </si>
  <si>
    <t>o</t>
  </si>
  <si>
    <t>p</t>
  </si>
  <si>
    <t xml:space="preserve">demountable frameless single glazed partition 
system screen; screen size 9415 x 2700mm </t>
  </si>
  <si>
    <t xml:space="preserve">demountable frameless single glazed partition 
system screen; screen size 1500 x 2700mm </t>
  </si>
  <si>
    <t xml:space="preserve">demountable frameless single glazed partition 
system screen; screen size 3430 x 2700mm </t>
  </si>
  <si>
    <t>Extra over; double leaf doorset within screen</t>
  </si>
  <si>
    <t>Carefully take down and remove all debris from site</t>
  </si>
  <si>
    <t>floors; lifting floor tiles; breaking out all adhesive</t>
  </si>
  <si>
    <t>floors; lifting vinyl; cleaning off all adhesive and 
preparing base to receive new floor coverings; 
including skirtings and trims (Provisional)</t>
  </si>
  <si>
    <t>walls; taking down wall tiles including breaking out all 
adhesive</t>
  </si>
  <si>
    <t>walls; taking down hygenic cladding splashback to 
coffee point</t>
  </si>
  <si>
    <t>metal stud partitions with plasterboard finish each 
side; 2700 to 3000mm high; including skirtings, trims 
etc</t>
  </si>
  <si>
    <t>walls; coffee point wall units; 600mm wide</t>
  </si>
  <si>
    <t xml:space="preserve">kitchen area island unit; consisting of (2nr) 500mm 
wide base units, (3nr) 600mm wide base units (2nr of 
these containing integrated fridges) and 900mm deep 
worktop; overall size on plan 2870 x 900mm  </t>
  </si>
  <si>
    <t>coffee point base unit cupboard doors; unscrewing 
door from hinges and removing</t>
  </si>
  <si>
    <t>coffee point base unit drawer fronts; unscrewing fronts 
from drawer units and removing</t>
  </si>
  <si>
    <t>vanity unit; laminate faced; 1010 x 285 x 1000mm 
high; WC fixed to unit to be disconnected by others</t>
  </si>
  <si>
    <t>vanity unit; laminate faced; 1390 x 285 x 1000mm 
high; WC fixed to unit to be disconnected by others</t>
  </si>
  <si>
    <t>q</t>
  </si>
  <si>
    <t>vanity unit; laminate faced; 1510 x 285 x 1000mm 
high; WC and WHB fixed to unit to be disconnected 
by others</t>
  </si>
  <si>
    <t>r</t>
  </si>
  <si>
    <t>vanity unit; laminate faced; 1360 x 285 x 1000mm 
high; WC and WHB fixed to unit to be disconnected 
by others</t>
  </si>
  <si>
    <t>First Floor Level</t>
  </si>
  <si>
    <t>floors; lifting vinyl; cleaning off all adhesive and 
preparing base to receive new floor coverings; 
including skirtings and trims</t>
  </si>
  <si>
    <t>extra over for disposal (Provisional Quantity)</t>
  </si>
  <si>
    <t>extra over for removal of all ironmongery, laying 
aside and protecting for re-use (Provisional)</t>
  </si>
  <si>
    <t xml:space="preserve">floors; lifting carpet tiles; cleaning off all adhesive and 
preparing base to receive new floor coverings; 
including skirtings and trims </t>
  </si>
  <si>
    <t>floors; lifting individual carpet tiles; cleaning off all 
adhesive and preparing base to receive new floor 
coverings (Provisional Quantity)</t>
  </si>
  <si>
    <t xml:space="preserve">demountable frameless single glazed partition 
system screen; screen size 1360 x 2700mm </t>
  </si>
  <si>
    <t xml:space="preserve">demountable frameless single glazed partition 
system screen; screen size 2620 x 2700mm </t>
  </si>
  <si>
    <t xml:space="preserve">demountable frameless single glazed partition 
system screen; screen size 4040 x 2700mm </t>
  </si>
  <si>
    <t xml:space="preserve">demountable frameless single glazed partition 
system screen; screen size 1520 x 2700mm </t>
  </si>
  <si>
    <t xml:space="preserve">demountable frameless single glazed partition 
system screen; screen size 1430 x 2700mm </t>
  </si>
  <si>
    <t>Provisional sums</t>
  </si>
  <si>
    <t>General downtakings</t>
  </si>
  <si>
    <t>The work is defined as follows: Allowance for 
additional downtakings identified by Main Contractor / 
Architect</t>
  </si>
  <si>
    <t>Wall mounted / sundry downtakings</t>
  </si>
  <si>
    <t>The work is defined as follows: Allowance for 
downtakings of sundry / small items throughout</t>
  </si>
  <si>
    <t>Total from Page 02 / 1</t>
  </si>
  <si>
    <t>Total from Page 02 / 2</t>
  </si>
  <si>
    <t>Total from Page 02 / 3</t>
  </si>
  <si>
    <t>A1931 - RGU NSC - Bill No. 3 - General Builderswork</t>
  </si>
  <si>
    <t>Car Charging Point Ductwork</t>
  </si>
  <si>
    <t>D20 EXCAVATING AND FILLING</t>
  </si>
  <si>
    <t>Excavating</t>
  </si>
  <si>
    <t>Trenches</t>
  </si>
  <si>
    <t>width exceeding 300mm; 1.00m maximum depth</t>
  </si>
  <si>
    <t>m3</t>
  </si>
  <si>
    <t xml:space="preserve">Extra over excavation for </t>
  </si>
  <si>
    <t>removing existing block paving, laying aside and 
protecting for re-use; removing all debris from site</t>
  </si>
  <si>
    <t>reinstating block paving on completion of duct 
installation; including all sub/ laying base; tying in to 
existing and forming neat, flush finish; complete</t>
  </si>
  <si>
    <t>Working space allowance to excavations</t>
  </si>
  <si>
    <t>trenches; backfilling with selected excavated 
material; deposited and compacted in layers</t>
  </si>
  <si>
    <t>Extra; backfilling with imported Clause 803 type 1 
granular material (deposited and compacted in 
layers) in lieu of selected excavated material; 
additional disposal of excavated material</t>
  </si>
  <si>
    <t>Earthwork support</t>
  </si>
  <si>
    <t>To faces of excavation</t>
  </si>
  <si>
    <t>1.00m maximum depth; distance between opposing 
faces not exceeding 2.00m</t>
  </si>
  <si>
    <t>Disposal</t>
  </si>
  <si>
    <t>Excavated material</t>
  </si>
  <si>
    <t>off site</t>
  </si>
  <si>
    <t>Surface water</t>
  </si>
  <si>
    <t>Ground water</t>
  </si>
  <si>
    <t>Selected excavated material</t>
  </si>
  <si>
    <t>Filling to excavations</t>
  </si>
  <si>
    <t>over 250 average thick; depositing and compacting in 
layers</t>
  </si>
  <si>
    <t>Surface treatments</t>
  </si>
  <si>
    <t>Compacting bottoms of excavations</t>
  </si>
  <si>
    <t>generally; to Engineers approval</t>
  </si>
  <si>
    <t>Imported sand bed and surround</t>
  </si>
  <si>
    <t>Beds and surrounds</t>
  </si>
  <si>
    <t>400 x 400 to 1nr ducts, each 100 nominal size; 
staged laying in conjunction with contractor installing 
cable; electrical cable marker installed 300mm below 
surface</t>
  </si>
  <si>
    <t>Underground ductwork; UPVC; twin wall</t>
  </si>
  <si>
    <t>Ducts, horizontal / vertical</t>
  </si>
  <si>
    <t>100 nominal size; laid in trenches</t>
  </si>
  <si>
    <t>Extra over 100 nominal size ducts for</t>
  </si>
  <si>
    <t>slow bends</t>
  </si>
  <si>
    <t>Extra over for</t>
  </si>
  <si>
    <t>draw wires in ducts</t>
  </si>
  <si>
    <t>Duct / foundation interface</t>
  </si>
  <si>
    <t>Works to allow passing of new electrical duct through 
existing building foundations</t>
  </si>
  <si>
    <t>forming substructure foundation penetration for 
100mm diameter electrical duct; including all cutting, 
insertion of secondary duct sleeve to suit, Robeslee 
type C lintel to brickwork outer skin, Robeslee type F 
lintel to blockwork inner leaf, 10mm thick 
compressible filler surround to ductwork and sealant 
over ductwork; connections; all labours; complete</t>
  </si>
  <si>
    <t>Ground Mounted Charger Base</t>
  </si>
  <si>
    <t>D20 EXCAVATION AND FILLING</t>
  </si>
  <si>
    <t>Pits (1nr)</t>
  </si>
  <si>
    <t>1m maximum depth</t>
  </si>
  <si>
    <t>Extra; saw cutting and removing tarmac road 
make up; removing all debris from site</t>
  </si>
  <si>
    <t>1.00 m maximum depth; distance between opposing 
faces not exceeding 2.00 m</t>
  </si>
  <si>
    <t>Imported hardcore</t>
  </si>
  <si>
    <t>not exceeding 250 average thick</t>
  </si>
  <si>
    <t>Compacting filling</t>
  </si>
  <si>
    <t>blinding surfaces of hardcore; 50 mm sand</t>
  </si>
  <si>
    <t>generally</t>
  </si>
  <si>
    <t>E10 MIXING/CASTING/CURING IN SITU CONCRETE</t>
  </si>
  <si>
    <t>Reinforced concrete, Grade PAV1</t>
  </si>
  <si>
    <t>Slabs</t>
  </si>
  <si>
    <t>150 - 450 thick; poured against earth or blinded 
hardcore</t>
  </si>
  <si>
    <t>E20 FORMWORK FOR IN SITU CONCRETE</t>
  </si>
  <si>
    <t>Formwork, plain smooth finish</t>
  </si>
  <si>
    <t>Sides of beds</t>
  </si>
  <si>
    <t>250 - 500</t>
  </si>
  <si>
    <t>E30 REINFORCEMENT FOR IN SITU CONCRETE</t>
  </si>
  <si>
    <t>Fabric reinforcement</t>
  </si>
  <si>
    <t>Fabric Type A393 mesh weighing 6.16 kg/m2</t>
  </si>
  <si>
    <t>E41 WORKED FINISHES/CUTTING TO IN SITU 
CONCRETE</t>
  </si>
  <si>
    <t>Reinforced concrete</t>
  </si>
  <si>
    <t>Trowelled finish</t>
  </si>
  <si>
    <t>level</t>
  </si>
  <si>
    <t>Solid Partitions</t>
  </si>
  <si>
    <t>Slapping Openings</t>
  </si>
  <si>
    <t>Cutting to form openings through</t>
  </si>
  <si>
    <t xml:space="preserve">carefully forming opening within 215 thick masonry 
partitions with tiled finish one side; opening size 1035 
x 2200; build up and form square jambs both sides in 
Class B engineering brick; cut pockets at high level 
for and including building in (2Nr) 440 x 140 x 215 
deep concrete padstones; including building in (2Nr) 
2150mm long 100 x 215mm Robeslee K9 lintols with 
150mm bearing each end; remove debris from site; 
include for the design, installation and removal of all  
temporary shoring and supports, remove on 
completion </t>
  </si>
  <si>
    <t>Extending existing opening</t>
  </si>
  <si>
    <t>Cutting to form increased openings through</t>
  </si>
  <si>
    <t xml:space="preserve">carefully extending opening within 215 thick masonry 
partitions; section size to be removed 670 x 2200; cut 
pockets at high level for and including building in (2Nr) 
440 x 140 x 215 deep concrete padstones; including 
building in (2Nr) 3050mm long 100 x 215mm 
Robeslee K9 lintols with 150mm bearing each end; 
remove debris from site; include for the design, 
installation and removal of all  temporary shoring and 
supports, remove on completion </t>
  </si>
  <si>
    <t>Infilling Door Openings</t>
  </si>
  <si>
    <t>F10 BRICK/BLOCK WALLING</t>
  </si>
  <si>
    <t>Concrete common blockwork</t>
  </si>
  <si>
    <t>Walls; faced and pointed one side</t>
  </si>
  <si>
    <t>215 thick; in 2nr single leaf door infills</t>
  </si>
  <si>
    <t>Extra over; tying in new blockwork to existing at 
perimeter of infill</t>
  </si>
  <si>
    <t>B.W.I.C.S (All Provisional)</t>
  </si>
  <si>
    <t>P31 HOLES/ CHASES/ COVERS/ SUPPORTS FOR 
PLUMBING SERVICES</t>
  </si>
  <si>
    <t>General builderswork</t>
  </si>
  <si>
    <t>Cutting or forming holes through 215 thick blockwork; 
making good and sealing all round</t>
  </si>
  <si>
    <t>for pipes; not exceeding 55 nominal size; supply and 
build in pipe sleeve as required</t>
  </si>
  <si>
    <t>Extra; fire stop to provide one hour fire rating</t>
  </si>
  <si>
    <t>for pipes; 55 to 110 nominal size; supply and build in 
pipe sleeve as required</t>
  </si>
  <si>
    <t>for pipes; over 110 nominal size; supply and build in 
pipe sleeve as required</t>
  </si>
  <si>
    <t>for ductwork; 400 x 200mm</t>
  </si>
  <si>
    <t>for ductwork; 300 x 200mm</t>
  </si>
  <si>
    <t>Cutting or forming holes through 150 thick reinforced 
concrete floor slab including metal deck base; making 
good and sealing all round</t>
  </si>
  <si>
    <t>s</t>
  </si>
  <si>
    <t>t</t>
  </si>
  <si>
    <t>Cutting or forming holes through 200 thick reinforced 
concrete floor slab; making good and sealing all round</t>
  </si>
  <si>
    <t>u</t>
  </si>
  <si>
    <t>for ductwork; 100mm diameter</t>
  </si>
  <si>
    <t>External wall penetrations</t>
  </si>
  <si>
    <t>The work is defined as follows: Allowance for external 
wall penetrations and subsequent weather sealing in 
connection with Mechanical installation. 6nr 200 x 
200mm penetrations</t>
  </si>
  <si>
    <t>Steel barrier removal and reinstatement</t>
  </si>
  <si>
    <t>The work is defined as follows: Allowance for removal 
of steel barrier protecting external AC units and 
reinstalling post installation of new unit</t>
  </si>
  <si>
    <t>Installation of steel bollards</t>
  </si>
  <si>
    <t>The work is defined as follows: Allowance for 
installation of (2Nr) steel bollards to protect external 
electric car charging unit</t>
  </si>
  <si>
    <t>Total from Page 03 / 1</t>
  </si>
  <si>
    <t>Total from Page 03 / 2</t>
  </si>
  <si>
    <t>Total from Page 03 / 3</t>
  </si>
  <si>
    <t>Total from Page 03 / 4</t>
  </si>
  <si>
    <t>Total from Page 03 / 5</t>
  </si>
  <si>
    <t>A1931 - RGU NSC - Bill No. 4 - Joinerwork</t>
  </si>
  <si>
    <t>Ground Floor</t>
  </si>
  <si>
    <t>Alteration to Existing Partitions</t>
  </si>
  <si>
    <t>Infilling door openings in partitions</t>
  </si>
  <si>
    <t xml:space="preserve">Infill opening in 125 thick plasterboard lined stud partition 
where doorset removed (removal by others) </t>
  </si>
  <si>
    <t>100mm C8 timber studs at centres to suit; 1 layer of 
15mm thick tapered edge plasterboard both sides 
packed to finish flush; taped and filled by others; 
50mm Isover Acoustic Partition Roll between studs; 
all timber framing; all labours; opening size 930 x 
2100</t>
  </si>
  <si>
    <t>Carefully cutting to form openings; remove all debris from 
site</t>
  </si>
  <si>
    <t>carefully forming opening within 125 thick timber stud 
partitions with plasterboard finish each side for 
aperture; opening size 900 x 2100; leaving neat 
exposed edges, plasterboard finished exposed jambs 
and head of opening (taping and filling by others); all 
trimming and making good; remove debris from site</t>
  </si>
  <si>
    <t>Partitions</t>
  </si>
  <si>
    <t>G20 CARPENTRY/ TIMBER FRAMING/ FIRST FIXING</t>
  </si>
  <si>
    <t>Sawn softwood; preservative treated</t>
  </si>
  <si>
    <t>Packers</t>
  </si>
  <si>
    <t>70 x 20 (Provisional)</t>
  </si>
  <si>
    <t>extra over plugging to masonry (Provisional)</t>
  </si>
  <si>
    <t>Bracing to head partitions</t>
  </si>
  <si>
    <t>95 x 45; fixing to soffit of metal deck (Provisional 
Quantity)</t>
  </si>
  <si>
    <t>Timber stud partitions; 95 x 45mm C8  w.w studs at 
600 centres with top and bottom runners and 
dwangs at thirds; 1 layer of 15mm thick tapered 
edge Gyproc Soundbloc to both sides; sealing 
perimeter; 100mm Isowool insulation between studs; 
taped and filled by others; K10/115</t>
  </si>
  <si>
    <t>125 thick proprietary partitions</t>
  </si>
  <si>
    <t>2700 to 3000 high</t>
  </si>
  <si>
    <t>3300 to 3600 high</t>
  </si>
  <si>
    <t>Angles to partitions</t>
  </si>
  <si>
    <t>plain; 90 degree; including edge beads to suit 15 
thick linings</t>
  </si>
  <si>
    <t>Abutments</t>
  </si>
  <si>
    <t>plain abutments at wall intersections; to plasterboard 
lined timber framing; including sealant both sides</t>
  </si>
  <si>
    <t>plain abutments at wall intersections; to exposed end 
of existing plasterboard lined timber framing; including 
sealant both sides</t>
  </si>
  <si>
    <t>Fair ends to partitions</t>
  </si>
  <si>
    <t>125 thick partition; including galvanised gyproc edge 
beads to suit 15 thick linings; end cap</t>
  </si>
  <si>
    <t>Timber stud partitions; 95 x 45mm C8 w.w studs at 
600 centres with top and bottom runners and 
dwangs at thirds; 1 layer of 15mm thick tapered 
edge Gyproc Soundbloc one side and 1 layer of 
Glasroc H tilebacker board to other side; sealing 
perimeter; 100mm Isowool insulation between studs; 
taped and filled by others; K10/116</t>
  </si>
  <si>
    <t>Timber stud partitions; 75 x 45mm C16 w.w studs at 
600 centres with top and bottom runners and 
dwangs at thirds; 1 layer of Glasroc H tilebacker 
board to each side; sealing perimeter; 50mm 
Isowool insulation between studs; taped and filled 
by others; K10/117</t>
  </si>
  <si>
    <t>100 thick proprietary partitions</t>
  </si>
  <si>
    <t>Timber stud partitions; 75 x 45mm  C16 w.w studs at 
600 centres with top and bottom runners and 
dwangs at thirds; 1 layer of 12.5mm thick tapered 
edge Gyproc plasterboard to both sides; sealing 
perimeter; 50mm Isowool insulation between studs; 
taped and filled by others; K10</t>
  </si>
  <si>
    <t>900 to 1200 high; built on top of existing partition to 
extend to underside of first floor soffit above; all 
labours; Collaboration / 16 Person Meeting Room 
division</t>
  </si>
  <si>
    <t>Extra over; acoustically sealing at head</t>
  </si>
  <si>
    <t>plain abutments at soffit intersections; parallel to 
underside of steel deck; standard British Gypsum 
15mm deflection head detail; Gypframe head channel 
fixed to soffit at 600mm centres</t>
  </si>
  <si>
    <t>Timber stud partitions; 75 x 45mm C16 w.w studs at 
600 centres with top and bottom runners and 
dwangs at thirds; 1 layer of 12.5mm thick tapered 
edge Gyproc wallboard to both sides; sealing 
perimeter; taped and filled by others; 50mm Isowool 
insulation between studs; K10</t>
  </si>
  <si>
    <t>2100 to 2400 high</t>
  </si>
  <si>
    <t>122 thick partition; including galvanised gyproc edge 
beads to suit 15 thick linings; end cap</t>
  </si>
  <si>
    <t>Timber stud partitions; 95 x 45mm C16 w.w studs at 
600 centres with top and bottom runners and 
dwangs at quarter heights; 1 layer of 12.5mm thick 
tapered edge Gyproc SoundBloc board  to one side; 
sealing perimeter; taped and filled by others; K10</t>
  </si>
  <si>
    <t>107.5 thick proprietary partitions</t>
  </si>
  <si>
    <t>plain; 90 degree; including edge beads to suit 12.5 
thick linings</t>
  </si>
  <si>
    <t>Glazed Partitions - Refitting Existing</t>
  </si>
  <si>
    <t>Reinstalling glazed screens previously laid aside 
and protected by others; refer to Architect's 
drawings 6039/P06 Revision G and 6039/P10 
Revision A</t>
  </si>
  <si>
    <t>Screen 'SC01'; Optima Revolution 117; single glazed; 
K30/10</t>
  </si>
  <si>
    <t>overall screen size 1400 x 2680; including all fixings 
and labours to reinstall</t>
  </si>
  <si>
    <t>Extra over; supply and installation of frameless 
glazed single leaf door within above measured 
screen; 926 x 2040 x 12mm thick</t>
  </si>
  <si>
    <t>Ironmongery; fixed to glazed doors</t>
  </si>
  <si>
    <t>swipe access maglock; including stainless steel 
plate</t>
  </si>
  <si>
    <t>300 high steel kickplate; to suit 926 wide door blade</t>
  </si>
  <si>
    <t>overhead door closer; to suit 926 wide door blade</t>
  </si>
  <si>
    <t>pull handles; 25mm diameter; 425mm between 
centres; 'D' handle type; bolt through</t>
  </si>
  <si>
    <t>push plates; 475 x 80</t>
  </si>
  <si>
    <t>Screen 'SC02'; Optima Revolution 54; double glazed; 
K30/11</t>
  </si>
  <si>
    <t>overall screen size 4850 x 2680; including all fixings 
and labours to reinstall</t>
  </si>
  <si>
    <t xml:space="preserve">Extra over; supply and installation of glazed 
overpanel; fixed within above measured screen; 
970 x 535mm </t>
  </si>
  <si>
    <t xml:space="preserve">Extra over; supply and installation of glazed side 
panel; fixed within above measured screen; 630 x 
2630mm </t>
  </si>
  <si>
    <t>Extra over; supply and installation of frameless 
glazed double leaf door within above measured 
screen; (2Nr) 926 x 2040 x 12mm thick</t>
  </si>
  <si>
    <t xml:space="preserve">Extra over; new perimeter frame section end </t>
  </si>
  <si>
    <t>hold open closers; to suit 926 wide door blade; 
including stainless steel plate</t>
  </si>
  <si>
    <t>Glazed Partitions - New</t>
  </si>
  <si>
    <t>K30 PANEL PARTITIONS</t>
  </si>
  <si>
    <t>Double glazed partition screens; Optima 'Revolution 
100' double glazed partition; 10.8mm and 12.8mm 
panes; nebula glass to glass joints; fixing to raised 
access floor at base and plywood support at head; 
partition to achieve 45dB sound rating; all as per 
manufacturers details; refer to Architect's drawing 
6039/P10 Revision A</t>
  </si>
  <si>
    <t>Screen 'SC03'; K30/13</t>
  </si>
  <si>
    <t>overall screen size 6000 x 2680</t>
  </si>
  <si>
    <t>Extra over; installation of single leaf timber 
doorset within screen (doorset measured 
elsewhere)</t>
  </si>
  <si>
    <t>Extra over; integral automatic venetian blinds; 
electrical work by others</t>
  </si>
  <si>
    <t>Screen 'SC04'; K30/13</t>
  </si>
  <si>
    <t>overall screen size 2540 x 2680</t>
  </si>
  <si>
    <t>K10 PLASTERBOARD DRY LINING / PARTITIONS / 
CEILINGS</t>
  </si>
  <si>
    <t>Acoustic baffle (Provisional)</t>
  </si>
  <si>
    <t>Acoustic quilt</t>
  </si>
  <si>
    <t>at head of timber stud partition, above suspended 
ceiling; 900 high; 100mm thick acoustic partition roll 
encapsulated with polythene outer lining; secured to 
metal deck soffit at head</t>
  </si>
  <si>
    <t>cutting and fitting head of barrier around UB's, PFC's, 
etc.</t>
  </si>
  <si>
    <t>sealing roll around services passing through baffles; 
services of varying dimensions</t>
  </si>
  <si>
    <t>Glazed Screen Head Support</t>
  </si>
  <si>
    <t>Head supports; secured to underside of metal deck 
soffit; profiles of metal decking to be filled with 
acoustic insulation filler blocks, Corofil or equal and 
approved; K10/122</t>
  </si>
  <si>
    <t>Supports</t>
  </si>
  <si>
    <t>downstand support; 900 high; 70 x 45mm C8 ww 
framing at max 600mm centres; constructed off 
existing slab; lined both sides with 15mm Gyproc 
Soundbloc wallboard; 50mm thick Isover acoustic 
insulation roll between framing; acoustic sealant; 
base of downstand to finish flush with suspended 
ceiling surround; refer to head detail on Architect's 
drawing 6039/P10 Revision A</t>
  </si>
  <si>
    <t>Internal doors (New)</t>
  </si>
  <si>
    <t>All doorsets fitted within existing openings must be 
site sized by the Contractor prior to ordering</t>
  </si>
  <si>
    <t>G20 CARPENTRY / TIMBER FRAMING / FIRST FIXING</t>
  </si>
  <si>
    <t>Sawn softwood, preservative treated</t>
  </si>
  <si>
    <t>Sub-frames</t>
  </si>
  <si>
    <t xml:space="preserve">100 x 45; fixing with self tapping screws to timber </t>
  </si>
  <si>
    <t>100 x 45; plugged to masonry (Provisional)</t>
  </si>
  <si>
    <t>75 x 10; shot fired to steel lintol (Provisional)</t>
  </si>
  <si>
    <t>100 x 12; plugged to masonry (Provisional)</t>
  </si>
  <si>
    <t>L20 DOORS/ SHUTTERS/ HATCHES</t>
  </si>
  <si>
    <t>Doorsets; Perth or equal and approved; pre finished 
Beech veneered, composite solid core flush doorset 
with hardwood lippings all round; red pine frames 
and stops; frames and stops primed for on site paint 
finish by others; complete with 3No. stainless steel 
heavy duty hinges per leaf; refer Architect's 
drawings 6039/P10 Revision A and P11 Revision A 
for details</t>
  </si>
  <si>
    <t>Door sets; Type B; non fire rated; L20/108</t>
  </si>
  <si>
    <t>leaf and a half; 926 / 426 x 2040 x 54mm thick; 95 x 
32 frames with acoustic seals; 63 x 15 stops; 
including (1nr) 765 x 150 and (1nr) 675 x 150 vision 
panels; including all labours as required; fixing to 
timber / metal studs (DG08)</t>
  </si>
  <si>
    <t>Door sets; Type B; 60 minute fire rated; L20/108</t>
  </si>
  <si>
    <t>leaf and a half; 926 / 426 x 2040 x 54mm thick; 95 x 
32 frames with acoustic seals; 60 min intumescent 
seals; 34 x 15 stops; including (1nr) 765 x 150 and 
(1nr) 675 x 150, 60 min fire rated glazed vision 
panels; including all labours as required; fixing to 
timber / metal studs (DG11)</t>
  </si>
  <si>
    <t>Door sets; Type F; non fire rated; L20/108</t>
  </si>
  <si>
    <t>single leaf; 926 x 2040 x 44mm thick; 95 x 32 frames 
with acoustic seals; 63 x 15 stops; including (1nr) 
765 x 150 and (1nr) 675 x 150 vision panels; including 
all labours as required; fixing to timber / metal studs 
(DG17)</t>
  </si>
  <si>
    <t>Extra over; all labours and fittings required to fit 
doorset within glazed screen</t>
  </si>
  <si>
    <t>Door sets; Type E; non fire rated; L20/108</t>
  </si>
  <si>
    <t>single leaf; 926 x 2040 x 44mm thick; 95 x 32 frames 
with acoustic seals; 63 x 15 stops; including all 
labours as required; fixing to timber / metal studs 
(DG20)</t>
  </si>
  <si>
    <t>P20 UNFRAMED ISOLATED TRIMS/ SKIRTINGS/ 
SUNDRY ITEMS</t>
  </si>
  <si>
    <t>Wrought red pine; P20/125</t>
  </si>
  <si>
    <t>Architraves</t>
  </si>
  <si>
    <t>70 x 16mm; square edged; fixing to timber studs</t>
  </si>
  <si>
    <t>70 x 16mm; square edged; plugging and coutersunk 
screwing to blockwork</t>
  </si>
  <si>
    <t>Reveal linings</t>
  </si>
  <si>
    <t>140 x 16; square edged; plugging and countersunk 
screwing to blockwork (Provisional Quantity)</t>
  </si>
  <si>
    <t>P21 IRONMONGERY</t>
  </si>
  <si>
    <t>Supply, fit and fix ironmongery; P21</t>
  </si>
  <si>
    <t>To timber</t>
  </si>
  <si>
    <t>lever sets with circular roses; wreathed back D levers; 
130 x 66mm (P21/610) (pair)</t>
  </si>
  <si>
    <t>cylinder lock complete with thumb turn</t>
  </si>
  <si>
    <t>satin stainless steel sash lock (P21/515)</t>
  </si>
  <si>
    <t>slip bolt; edge mounted; 200 x 15mm</t>
  </si>
  <si>
    <t>hold open closers; to suit 426 wide door blade</t>
  </si>
  <si>
    <t>hold open closers; to suit 926 wide door blade</t>
  </si>
  <si>
    <t>overhead door closer; to suit 426 wide door blade</t>
  </si>
  <si>
    <t>swipe access and compatible electric strike lock - 
lever release; electrical connection by others</t>
  </si>
  <si>
    <t>300 high steel kickplate; to suit 426 wide door blade</t>
  </si>
  <si>
    <t>To concrete</t>
  </si>
  <si>
    <t>door stops (Provisional quantity)</t>
  </si>
  <si>
    <t>Fit and fix only ironmongery; supplied by others</t>
  </si>
  <si>
    <t>maglock</t>
  </si>
  <si>
    <t>Internal doors (Existing)</t>
  </si>
  <si>
    <t>single leaf internal timber doorsets; complete with all 
frames, stops, facings and ironmongery (Provisional)</t>
  </si>
  <si>
    <t>extra over for disposal (Provisional)</t>
  </si>
  <si>
    <t>Carefully take down, set aside and protect for re-use 
existing installed ironmongery</t>
  </si>
  <si>
    <t>single leaf door including lever handles, locks, 
escutcheons, kick / push plates, etc</t>
  </si>
  <si>
    <t>Installation of doorsets previously laid aside for re-use</t>
  </si>
  <si>
    <t>single leaf internal timber doorsets; 826 x 2040 x 
44mm thick; including frames, stops, facings and 
ironmongery</t>
  </si>
  <si>
    <t>single leaf internal timber doorsets; 926 x 2040 x 
44mm thick; including frames, stops, facings and 
ironmongery</t>
  </si>
  <si>
    <t>extra over cutting door leafs to suit new openings; 
including re-edging in hardwood to suit; all labours</t>
  </si>
  <si>
    <t>existing door width 926mm - cut to 426mm</t>
  </si>
  <si>
    <t>70 x 16mm; square edged (Provisional)</t>
  </si>
  <si>
    <t>70 x 16mm; square edged; plugging and coutersunk 
screwing to blockwork (Provisional)</t>
  </si>
  <si>
    <t>Frames</t>
  </si>
  <si>
    <t>95 x 32mm (Provisional)</t>
  </si>
  <si>
    <t>Extra over; acoustic seal</t>
  </si>
  <si>
    <t>Stops</t>
  </si>
  <si>
    <t>75 x 15mm (Provisional)</t>
  </si>
  <si>
    <t>euro cylinder lock complete with thumb turn</t>
  </si>
  <si>
    <t>overhead door closer; to suit 826 wide door blade</t>
  </si>
  <si>
    <t>300 high steel kickplate; to suit 826 wide door blade</t>
  </si>
  <si>
    <t>International pictogram signs for Male/ Female/ 
Accessible WC's</t>
  </si>
  <si>
    <t>To raised access floor</t>
  </si>
  <si>
    <t>door stops (Provisional Quantity)</t>
  </si>
  <si>
    <t>Wall Linings</t>
  </si>
  <si>
    <t>Soundbloc wall linings; comprising 1 layer of 15mm 
thick tapered edge Soundbloc wallboard fixed to 
existing timber stud partition's studs at 600 centres 
generally; sealing perimeter; taping and filling by 
others</t>
  </si>
  <si>
    <t>Linings to walls</t>
  </si>
  <si>
    <t>Tilebacker wall linings; 1 layer of Glasroc H 
tilebacker board fixed to existing timber stud 
partition's studs at 600 centres generally; sealing 
perimeter; taping and filling by others</t>
  </si>
  <si>
    <t>Altro 'Whiterock' wall linings; 2.5mm thick PVCu 
sheet; colour white; welded joints; all sealants; 
fixed to plasterboard; refer to Architect's drawing 
6039/P12 Revision B for layouts; N10/370</t>
  </si>
  <si>
    <t>900 to 1200 high; all cutting and labours, complete</t>
  </si>
  <si>
    <t>1500 to 1800 high; all cutting and labours, complete</t>
  </si>
  <si>
    <t>trim to exposed edges</t>
  </si>
  <si>
    <t xml:space="preserve">mastic sealant </t>
  </si>
  <si>
    <t>Services Boxings (All Provisional)</t>
  </si>
  <si>
    <t>Individual supports</t>
  </si>
  <si>
    <t>100 x 75</t>
  </si>
  <si>
    <t>Extra; plugging to concrete</t>
  </si>
  <si>
    <t>K10 PLASTERBOARD DRY LINING/ PARTITIONS/ 
CEILINGS</t>
  </si>
  <si>
    <t>British Gypsum Gyproc tapered edged WallBoard or 
equal and approved; taped and filled by others; 
complete with all sealants as required</t>
  </si>
  <si>
    <t>12.5 thick linings to boxings</t>
  </si>
  <si>
    <t>2Nr. faces; 600 - 1200 girth</t>
  </si>
  <si>
    <t>3Nr. faces; 1200 - 1800 girth</t>
  </si>
  <si>
    <t xml:space="preserve">Extra over for </t>
  </si>
  <si>
    <t>external angles to linings; reinforced</t>
  </si>
  <si>
    <t>internal angles to lining</t>
  </si>
  <si>
    <t>Skirtings</t>
  </si>
  <si>
    <t>Wrought red pine; P20/110</t>
  </si>
  <si>
    <t>110 x 14mm; square edged</t>
  </si>
  <si>
    <t>Skirtings in repairs; profile to match existing</t>
  </si>
  <si>
    <t>infilling skirting sections; 500mm maximum length; 
overcut existing edges to form square edges and 
patch with section of new skirting; all making good 
flush (Provisional)</t>
  </si>
  <si>
    <t>Vinyl Underlay</t>
  </si>
  <si>
    <t>K11 RIGID SHEET FLOORING/ SHEATHING/ 
DECKING/ SARKING/ LININGS/ CASINGS</t>
  </si>
  <si>
    <t>Plywood, 4mm thick; K11/415</t>
  </si>
  <si>
    <t>To existing raised access floor pans; fixed with divergent 
staples, annular ring shanked or square twisted nails as 
selected once floor exposed</t>
  </si>
  <si>
    <t>over 300 wide (Provisional)</t>
  </si>
  <si>
    <t>Lining Work to Underside of Recesses and Booths</t>
  </si>
  <si>
    <t>Framing; fixing to concrete</t>
  </si>
  <si>
    <t>50 x 50 (Provisional)</t>
  </si>
  <si>
    <t xml:space="preserve">75 x 50 </t>
  </si>
  <si>
    <t>95 x 45</t>
  </si>
  <si>
    <t>Plasterboard ceiling linings; 1 layer 12.5mm thick 
taper edged plasterboard; fixed to timber; all 
labours; taping and filling by others</t>
  </si>
  <si>
    <t>Linings to ceilings</t>
  </si>
  <si>
    <t>over 300 wide</t>
  </si>
  <si>
    <t>Extra over; forming horizontal recess in face of 
ceiling; 30 deep by 20mm wide; all labours</t>
  </si>
  <si>
    <t>P10 SUNDRY INSULATION / PROOFING WORK / FIRE 
STOPS</t>
  </si>
  <si>
    <t>Acoustic wool insulation</t>
  </si>
  <si>
    <t>Over suspended ceiling tiles</t>
  </si>
  <si>
    <t>100mm acoustic roll (APR 1200); installing above 
ceiling tiles; fitting around services as required; 
including all removal and subsequent replacement of 
mineral fibre ceiling tiles (within grid system) to 
facilitate installation; all labours (Provisional)</t>
  </si>
  <si>
    <t>Ceiling Downstands</t>
  </si>
  <si>
    <t>Plasterboard ceiling linings in forming downstands; 
comprising 1 layer of 12.5mm thick tapered edge 
wallboard fixed to and including 75 x 50mm 
softwood C16 treated timber framing; taping and 
filling by others</t>
  </si>
  <si>
    <t>Lined downstands to ceilings</t>
  </si>
  <si>
    <t>1500 - 1800 girth; 2nr faces</t>
  </si>
  <si>
    <t>1800 - 2400 girth; 2nr faces</t>
  </si>
  <si>
    <t>1200 - 1500 girth; 3nr faces; sloped top face; refer to 
'Lockers Elevation 1:20 (within warehouse)' detail on 
Architect's drawing 6039/P17 Revision A</t>
  </si>
  <si>
    <t>Plasterboard ceiling linings in forming downstands; 
comprising 1 layer of 12.5mm thick tapered edge 
wallboard fixed to and including 95 x 45mm 
softwood C16 treated timber framing; taping and 
filling by others</t>
  </si>
  <si>
    <t>900 - 1200 girth; 1nr face</t>
  </si>
  <si>
    <t>1200 - 1500 girth; 1nr face</t>
  </si>
  <si>
    <t>Hanging Rail Recess</t>
  </si>
  <si>
    <t>N10 GENERAL FIXTURES/ FURNISHINGS/ 
EQUIPMENT</t>
  </si>
  <si>
    <t>Fittings; formation of drip tray recess; refer to detail 
on Architect's drawing 6039/P17 Revision A</t>
  </si>
  <si>
    <t xml:space="preserve">Drip tray recess consisting of 100 x 50mm C16 softwood 
timber framing clad in 12mm MDF facings top and rear, 
front and back; 12mm MDF base board on 38 x 38mm 
framing; all labours; complete </t>
  </si>
  <si>
    <t>rectangular; approx. 1380 x 600 on plan</t>
  </si>
  <si>
    <t>Skirting; red pine; square edged</t>
  </si>
  <si>
    <t>110 x 15mm</t>
  </si>
  <si>
    <t>Partition nibs; refer to detail on Architect's drawing 
6039/P17 Revision A</t>
  </si>
  <si>
    <t>nib consisting of 75 x 50mm C16 softwood framing clad in 
12.5mm plasterboard (taped and filled by others); all 
labours; complete</t>
  </si>
  <si>
    <t>100 thick; 600 wide by 2087mm high</t>
  </si>
  <si>
    <t>nib consisting of double 75 x 50mm C16 softwood framing 
clad in 12.5mm plasterboard (taped and filled by others); 
all labours; complete</t>
  </si>
  <si>
    <t>200 thick; 600 wide by 2087mm high</t>
  </si>
  <si>
    <t>L-shaped, splayed; 1275 long; 720 wide at widest 
point; 2087mm high</t>
  </si>
  <si>
    <t>Extra over; forming ingo at window; taking 
plasterboard lining to window mullion and sealing 
with mastic bead</t>
  </si>
  <si>
    <t>Hanging rails</t>
  </si>
  <si>
    <t>brushed stainless steel; 30mm diameter</t>
  </si>
  <si>
    <t>1318mm long; including (2Nr) wall fixing brackets</t>
  </si>
  <si>
    <t>Lockers Recess</t>
  </si>
  <si>
    <t>Fittings; formation of lockers base; refer to detail on 
Architect's drawing 6039/P17 Revision A</t>
  </si>
  <si>
    <t xml:space="preserve">Base support consisting of 75 x 50mm C16 softwood 
timber framing clad in 12.5mm plasterboard top and front 
faces; all labours; complete </t>
  </si>
  <si>
    <t>500 x 287mm section size</t>
  </si>
  <si>
    <t>278 thick; 500 wide by 2062mm high</t>
  </si>
  <si>
    <t>380 thick; 500 wide by 2062mm high</t>
  </si>
  <si>
    <t>400 thick; 500 wide by 2062mm high</t>
  </si>
  <si>
    <t>Lockers; Helmsman '1304HD' or equal and approved; 
latch lock; N10/420</t>
  </si>
  <si>
    <t>Laminate lockers</t>
  </si>
  <si>
    <t>450 x 450 x 1775mm high; 4 compartment unit</t>
  </si>
  <si>
    <t>50mm high numbers applied to lockers</t>
  </si>
  <si>
    <t>Coffee Points</t>
  </si>
  <si>
    <t>Partition nibs; refer to detail on Architect's drawing 
6039/P12 Revision B</t>
  </si>
  <si>
    <t>nib consisting of 75 x 50mm C16 softwood framing clad in 
12.5mm plasterboard (taped and filled by others); splayed 
profile; all labours; complete</t>
  </si>
  <si>
    <t>225 wide down to 125 wide; 3580 high; fitting to 
underside of profiled soffit at head</t>
  </si>
  <si>
    <t>Extra over; forming vertical recess in face of nib; 
30 deep by 20mm wide; all labours</t>
  </si>
  <si>
    <t>Fitments; Howden 'Clerkenwell Gloss' range; 
including doors/ drawer fronts/ plinths; N10/360</t>
  </si>
  <si>
    <t>Base units; 870 high</t>
  </si>
  <si>
    <t>600 wide; 1nr shelf; fixed to raised access floors and 
stud partitions</t>
  </si>
  <si>
    <t>extra over for full height 60 wide  infill panel to 
match units</t>
  </si>
  <si>
    <t>extra over for supply and installation of standard 
Lamona or equal and approved integrated 
dishwasher; all fittings and labours to integrate 
within above measured base unit; complete</t>
  </si>
  <si>
    <t>extra over for supply and installation of standard 
Lamona or equal and approved integrated fridge; 
all fittings and labours to integrate within above 
measured base unit; complete</t>
  </si>
  <si>
    <t>100 high continuous plinth; spec to match doors</t>
  </si>
  <si>
    <t>extra over for plinth vents; 350 x 50 (Provisional)</t>
  </si>
  <si>
    <t>Fitments; Howden 'Clerkenwell Gloss' range; doors/ 
drawer fronts/ plinths only; fixed to existing unit 
carcasses N10/360</t>
  </si>
  <si>
    <t>Base unit doors; 510 high</t>
  </si>
  <si>
    <t>380 wide; fixed to existing carcasses</t>
  </si>
  <si>
    <t>500 wide; fixed to existing carcasses</t>
  </si>
  <si>
    <t>600 wide; fixed to existing carcasses</t>
  </si>
  <si>
    <t>Base unit doors; 710 high</t>
  </si>
  <si>
    <t>Drawer fronts; 200 high</t>
  </si>
  <si>
    <t>380 wide; fixed to existing drawer shell</t>
  </si>
  <si>
    <t>500 wide; fixed to existing drawer shell</t>
  </si>
  <si>
    <t>600 wide; fixed to existing drawer shell</t>
  </si>
  <si>
    <t>Alterations to existing base units</t>
  </si>
  <si>
    <t>supply and installation of standard Lamona or equal 
and approved integrated fridge; all fittings and labours 
to integrate within existing base unit; complete</t>
  </si>
  <si>
    <t>carefully dismantle and remove existing base unit for 
installation of new; new measured elsewhere; all 
labours</t>
  </si>
  <si>
    <t>Worktops; Formica faced (colour TBC); N10/360</t>
  </si>
  <si>
    <t>Worktops</t>
  </si>
  <si>
    <t>600 wide x 38 thick; joints minimised and sealed with 
stretcher plates below where unavoidable; fixing to 
base units</t>
  </si>
  <si>
    <t>holing to suit installation of Franke 'Maris MRX 211' 
stainless steel inset sink and drainer; overall 1000 x 
510mm</t>
  </si>
  <si>
    <t>holing to suit installation of instant boiling water drip 
tray; 200mm diameter</t>
  </si>
  <si>
    <t>holing to suit monobloc mixer tap</t>
  </si>
  <si>
    <t>Acoustic tiling; Soundsorba 'Bubblesorba' or equal 
and approved; colour 'TBC'; N10/430</t>
  </si>
  <si>
    <t>General; surface mounted acoustic panels to meeting 
booth plasterboard partitions</t>
  </si>
  <si>
    <t>circular; 380mm diameter, Class 0; adhered to 
plasterboard per manufacturer's instructions 
(Provisional Quantity)</t>
  </si>
  <si>
    <t>circular; 770mm diameter, Class 0; adhered to 
plasterboard per manufacturer's instructions 
(Provisional Quantity)</t>
  </si>
  <si>
    <t>P22 SEALANT JOINTS</t>
  </si>
  <si>
    <t>Silicone sealant</t>
  </si>
  <si>
    <t>Pointing</t>
  </si>
  <si>
    <t>junction between worktops and wall finishes</t>
  </si>
  <si>
    <t>Mirrors</t>
  </si>
  <si>
    <t>L40 GENERAL GLAZING</t>
  </si>
  <si>
    <t>Mirrors; float glass; 6mm thick Class A toughened; 
silvered to give max. reflection; Pilkingtons or equal 
and approved; edges sanded and free from sharp 
edges; fixing with chrome plated dome headed 
screws complete with top head rubber grommets; 
foil backing; polished edges; N10/380</t>
  </si>
  <si>
    <t>500 x 900; fixing to timber studs through plasterboard 
and tiled finish</t>
  </si>
  <si>
    <t>Window Blinds</t>
  </si>
  <si>
    <t>Levolux 780 automatically operated roller blind; 
complete with rail; top / side fixed; fabric - Ex Lite; 
colour 'TBC'; N10/400</t>
  </si>
  <si>
    <t>Vertical roller blinds; supply and installation only - all 
electrical works by others</t>
  </si>
  <si>
    <t>to suit opening 1260 x 1130 drop</t>
  </si>
  <si>
    <t>to suit opening 1320 x 1130 drop</t>
  </si>
  <si>
    <t>Remove, clean and refix existing blinds; N10/410</t>
  </si>
  <si>
    <t>Vertical roller blinds</t>
  </si>
  <si>
    <t>soffit fixed; to suit opening 1030 x 1130 drop</t>
  </si>
  <si>
    <t>soffit fixed; to suit opening 1085 x 1130 drop</t>
  </si>
  <si>
    <t>soffit fixed; to suit opening 1260 x 1130 drop</t>
  </si>
  <si>
    <t>soffit fixed; to suit opening 1320 x 1130 drop</t>
  </si>
  <si>
    <t>Remove, clean and relocate existing blinds; N10/410</t>
  </si>
  <si>
    <t>soffit fixed; to suit opening 1320 x 1130 drop 
(Provisional Quantity)</t>
  </si>
  <si>
    <t>WC Fittings</t>
  </si>
  <si>
    <t>Refitting WC fixtures previously described as laid 
aside for re-use</t>
  </si>
  <si>
    <t>General</t>
  </si>
  <si>
    <t>toilet roll holders; chrome; fixing to tiled timber stud 
partition</t>
  </si>
  <si>
    <t>Hat and coat hooks; N13/577</t>
  </si>
  <si>
    <t>Armitage Concept single robe hook; Ref: N1380 (AA)</t>
  </si>
  <si>
    <t>fitting to tiled timber stud partition; concealed fixing</t>
  </si>
  <si>
    <t>BWICS generally (All Provisional)</t>
  </si>
  <si>
    <t>P31 HOLES/ CHASES/ COVERS/ SUPPORTS FOR 
SERVICES</t>
  </si>
  <si>
    <t>Cut-out in plasterboard lining for electrical 
accessory, complete comprising cutting or forming 
holes in plasterboard; sealing all round with 
Rockwool fire resistant intumescent sealant both 
sides</t>
  </si>
  <si>
    <t>Through single layer 12.5 thick plasterboard; include for 
installation of timber dwang for support</t>
  </si>
  <si>
    <t>single gang accessory</t>
  </si>
  <si>
    <t>double gang accessory</t>
  </si>
  <si>
    <t>Through single layer 15 thick plasterboard; include for 
installation of timber dwang for support</t>
  </si>
  <si>
    <t>Typical Multiple Services Penetration, complete 
comprising cutting or forming holes in plasterboard; 
trimming opening as required, additional metal 
studs and channels as required to form an opening; 
Rockwool Ablative coated batt cut to suit opening, 
including forming openings within batt to suit 
individual services as required; make good; sealing 
all round with Rockwool fire resistant intumescent 
sealant both sides</t>
  </si>
  <si>
    <t>Through 100 thick partitions</t>
  </si>
  <si>
    <t>not exceeding 1.0m girth</t>
  </si>
  <si>
    <t>1.0 to 2.0m girth</t>
  </si>
  <si>
    <t>Through 125 thick partitions</t>
  </si>
  <si>
    <t>300 x 200mm</t>
  </si>
  <si>
    <t>Through 205 thick partitions</t>
  </si>
  <si>
    <t>Typical Pipe Penetration, complete comprising 
cutting or forming holes in plasterboard; trimming 
opening as required, additional metal studs and 
channels as required to form an opening; Hilti 
Surface Mounted plastic pipe fire collar;  make 
good; sealing all round with Rockwool fire resistant 
intumescent sealant both sides</t>
  </si>
  <si>
    <t>Through 100 thick partitions for pipes</t>
  </si>
  <si>
    <t>not exceeding 55 diameter</t>
  </si>
  <si>
    <t>55 -110 diameter</t>
  </si>
  <si>
    <t>Through 125 thick partitions for pipes</t>
  </si>
  <si>
    <t>Through 125 thick partitions for ductwork</t>
  </si>
  <si>
    <t>400 x 200mm</t>
  </si>
  <si>
    <t>Through 205 thick partitions for pipes</t>
  </si>
  <si>
    <t>Typical Multiple Services Penetration, complete 
comprising cutting or forming holes in 100mm thick 
acoustic partition roll; make good; sealing all round 
with Rockwool fire resistant intumescent sealant 
both sides</t>
  </si>
  <si>
    <t>Through 100 thick roll</t>
  </si>
  <si>
    <t>Typical Pipe Penetration, complete comprising 
cutting or forming holes in 100mm thick acoustic 
partition roll; make good; sealing all round with 
Rockwool fire resistant intumescent sealant both 
sides</t>
  </si>
  <si>
    <t>First Floor</t>
  </si>
  <si>
    <t>70 x 45; fixing to soffit of roof deck (Provisional 
Quantity)</t>
  </si>
  <si>
    <t>Timber stud partitions; 95 x 45mm C8 w.w studs at 
600 centres with top and bottom runners and 
dwangs at thirds; 1 layer of 15mm thick tapered 
edge Gyproc Soundbloc to both sides; sealing 
perimeter; 100mm Isowool insulation between studs; 
taped and filled by others; K10/115</t>
  </si>
  <si>
    <t>Reinstalling glazed screens previously laid aside 
and protected by others; refer to Architect's 
drawings 6039/P07 Revision B and 6039/P10 Revision 
A</t>
  </si>
  <si>
    <t>Screen 'SC11'; Optima Revolution 97; double glazed with 
integral manual operation venetian blinds; K30/12</t>
  </si>
  <si>
    <t>overall screen size 5335 x 2680; including all fixings 
and labours to reinstall</t>
  </si>
  <si>
    <t xml:space="preserve">Extra over; supply and installation of glazed 
panel; fixed within above measured screen; 960 x 
2630mm; including integral manual operation 
venetian blind </t>
  </si>
  <si>
    <t>Extra over; new perimeter frame section end 
(Provisional)</t>
  </si>
  <si>
    <t>Screen 'SC05'; K30/13</t>
  </si>
  <si>
    <t>overall screen size 4150 x 2680</t>
  </si>
  <si>
    <t>Screen 'SC06'; K30/13</t>
  </si>
  <si>
    <t>overall screen size 3690 x 2680</t>
  </si>
  <si>
    <t>Screen 'SC07'; K30/13</t>
  </si>
  <si>
    <t>overall screen size 4130 x 2680</t>
  </si>
  <si>
    <t>Screen 'SC08'; K30/13</t>
  </si>
  <si>
    <t>overall screen size 3750 x 2680</t>
  </si>
  <si>
    <t>Screen 'SC09'; K30/13</t>
  </si>
  <si>
    <t>overall screen size 4065 x 2680</t>
  </si>
  <si>
    <t>Screen 'SC10'; K30/13</t>
  </si>
  <si>
    <t>overall screen size 3655 x 2680</t>
  </si>
  <si>
    <t>at head of glazed screen, above suspended ceiling; 
average 2050 high; 100mm thick acoustic partition 
roll encapsulated with polythene outer lining; secured 
to metal roof soffit at head</t>
  </si>
  <si>
    <t>Window reveal infills at ends of partitions</t>
  </si>
  <si>
    <t>Window mullion / partition abutment detail; refer to 
detail on Architect's drawing 6039/P17 Revision A</t>
  </si>
  <si>
    <t>Window mullion abutment</t>
  </si>
  <si>
    <t>installation of window mullion / end of partition 
abutment comprising (2Nr) 32 x 22mm vertical beads 
and 44mm solid core infill section scribed to window 
recess; including all acoustic sealing to abutments 
on both sides of infill; all labours; complete</t>
  </si>
  <si>
    <t>single leaf door including lever handles, locks, 
escutcheons, kick / push plates, etc (Provisional)</t>
  </si>
  <si>
    <t>Installation of glazed panels to existing door leafs</t>
  </si>
  <si>
    <t>supply and installation of 765 x 150mm vision panel 
to existing door leaf; including all framing and fittings 
as required; all labours; complete</t>
  </si>
  <si>
    <t>supply and installation of 675 x 150mm vision panel 
to existing door leaf; including all framing and fittings 
as required; all labours; complete</t>
  </si>
  <si>
    <t>overhead door closer; to suit 826 wide door blade 
(Provisional)</t>
  </si>
  <si>
    <t>Spot items - alterations</t>
  </si>
  <si>
    <t>Existing plasterboard lined walls/ partitions</t>
  </si>
  <si>
    <t>carefully remove layer of plasterboard lining from 
existing wall/ partition, lay aside and protect for 
re-use; fix 18mm thick plywood to existing framing; 
re-fixing plasterboard on completion; taping and filling 
by others; section size 1200 x 1000mm (Provisional 
Quantity)</t>
  </si>
  <si>
    <t>extra over for fixing new 12.5mm thick taper 
edged plasterboard in lieu of re-fixing existing</t>
  </si>
  <si>
    <t>K11 RIGID SHEET FLOORING/ SHEATHING/ LININGS/ 
CASINGS</t>
  </si>
  <si>
    <t>Plywood</t>
  </si>
  <si>
    <t>linings to walls</t>
  </si>
  <si>
    <t>18mm thick; fixing to existing timber studs within new 
partitions; AV support (Provisional Quantity)</t>
  </si>
  <si>
    <t>Lining Work to Underside of Recesses</t>
  </si>
  <si>
    <t>1200 - 1800 girth; 2nr faces</t>
  </si>
  <si>
    <t xml:space="preserve">Drip tray recess consisting of 100 x 50mm softwood 
timber framing clad in 12mm MDF facings top and rear, 
front and back; 12mm MDF base board on 38 x 38mm 
framing; all labours; complete </t>
  </si>
  <si>
    <t>rectangular; approx. 1643 x 600 on plan</t>
  </si>
  <si>
    <t>nib consisting of 75 x 50mm softwood framing clad in 
12.5mm plasterboard (taped and filled by others); all 
labours; complete</t>
  </si>
  <si>
    <t>100 thick; 600 wide by 2110mm high</t>
  </si>
  <si>
    <t>nib consisting of double 75 x 50mm softwood framing 
clad in 12.5mm plasterboard (taped and filled by others); 
all labours; complete</t>
  </si>
  <si>
    <t>1643mm long; including (2Nr) wall fixing brackets</t>
  </si>
  <si>
    <t>Timber stud partition; 95 x 45mm C16 soft wood 
timber studs at 600 centres; 2 layers of 6mm thick 
tapered edge multiboard with staggered joints both 
sides; taped and filled by others</t>
  </si>
  <si>
    <t>123 thick proprietary partitions</t>
  </si>
  <si>
    <t>average 1800 high (1400 lowest, 2110 highest points); 
bottom rail fixed at 400 centres to existing raised 
access flooring tiles</t>
  </si>
  <si>
    <t>Extra over; curved to radius as shown on drawing</t>
  </si>
  <si>
    <t>Extra over; plasterboard finished end</t>
  </si>
  <si>
    <t>Extra over; plasterboard finished partition head 
(straight and curved sections)</t>
  </si>
  <si>
    <t>Plain abutments</t>
  </si>
  <si>
    <t>at wall intersections; fixing with screws to timber/ 
metal through plasterboard</t>
  </si>
  <si>
    <t>Timber stud partitions; 100 x 50mm C16  w.w studs 
at 600 centres with top and bottom runners and 
dwangs at thirds; 1 layer of 12.5mm thick tapered 
edge Gyproc wallboard to both sides; sealing 
perimeter; taped and filled by others; K10</t>
  </si>
  <si>
    <t>1500 to 1800 high</t>
  </si>
  <si>
    <t>125 thick partition; including galvanised gyproc edge 
beads to suit 12.5 thick linings; end cap</t>
  </si>
  <si>
    <t>extra over for full height 95 wide infill panel to 
match units</t>
  </si>
  <si>
    <t>soffit fixed; to suit opening 1365 x 1130 drop</t>
  </si>
  <si>
    <t>Window Film</t>
  </si>
  <si>
    <t>The work is defined as follows: Allowance for obscure 
window film applied internally to windows at GF 
hanging area</t>
  </si>
  <si>
    <t>Internal Doors</t>
  </si>
  <si>
    <t>The work is defined as follows: Allowance for works in 
line with re-use of existing doors throughout</t>
  </si>
  <si>
    <t>Glazed Screens</t>
  </si>
  <si>
    <t>The work is defined as follows: Allowance for works in 
line with re-use of existing glazed partitions</t>
  </si>
  <si>
    <t>Glazing Manifestations</t>
  </si>
  <si>
    <t>The work is defined as follows: Allowance for 3M or 
equal and approved manifestations to glazed screens</t>
  </si>
  <si>
    <t>Shelving</t>
  </si>
  <si>
    <t>The work is defined as follows: Allowance for general 
shelving installation and adjustments</t>
  </si>
  <si>
    <t>Plasterboard Repairs</t>
  </si>
  <si>
    <t>The work is defined as follows: Allowance for repairs/ 
infills to plasterboard following removal of electrical 
installations</t>
  </si>
  <si>
    <t>Column Boxing Alterations</t>
  </si>
  <si>
    <t>The work is defined as follows: Allowance for stripping 
structural columns of plasterboard boxing to enable 
services access. Reinstating on completion</t>
  </si>
  <si>
    <t>Total from Page 04 / 1</t>
  </si>
  <si>
    <t>Total from Page 04 / 2</t>
  </si>
  <si>
    <t>Total from Page 04 / 3</t>
  </si>
  <si>
    <t>Total from Page 04 / 4</t>
  </si>
  <si>
    <t>Total from Page 04 / 5</t>
  </si>
  <si>
    <t>Total from Page 04 / 6</t>
  </si>
  <si>
    <t>Total from Page 04 / 7</t>
  </si>
  <si>
    <t>Total from Page 04 / 8</t>
  </si>
  <si>
    <t>Total from Page 04 / 9</t>
  </si>
  <si>
    <t>Total from Page 04 / 10</t>
  </si>
  <si>
    <t>Total from Page 04 / 11</t>
  </si>
  <si>
    <t>Total from Page 04 / 12</t>
  </si>
  <si>
    <t>Total from Page 04 / 13</t>
  </si>
  <si>
    <t>Total from Page 04 / 14</t>
  </si>
  <si>
    <t>Total from Page 04 / 15</t>
  </si>
  <si>
    <t>Total from Page 04 / 16</t>
  </si>
  <si>
    <t>Total from Page 04 / 17</t>
  </si>
  <si>
    <t>Total from Page 04 / 18</t>
  </si>
  <si>
    <t>Total from Page 04 / 19</t>
  </si>
  <si>
    <t>Total from Page 04 / 20</t>
  </si>
  <si>
    <t>Carried Forward £</t>
  </si>
  <si>
    <t>COLLECTION continued ...</t>
  </si>
  <si>
    <t>Total from Page 04 / 21</t>
  </si>
  <si>
    <t>Total from Page 04 / 22</t>
  </si>
  <si>
    <t>Total from Page 04 / 23</t>
  </si>
  <si>
    <t>Total from Page 04 / 24</t>
  </si>
  <si>
    <t>Total from Page 04 / 25</t>
  </si>
  <si>
    <t>Total from Page 04 / 26</t>
  </si>
  <si>
    <t>Total from Page 04 / 27</t>
  </si>
  <si>
    <t>Total from Page 04 / 28</t>
  </si>
  <si>
    <t>A1931 - RGU NSC - Bill No. 5 - Tiler Work</t>
  </si>
  <si>
    <t>M40 STONE /CONCRETE /QUARRY /CERAMIC 
TILING/MOSAIC</t>
  </si>
  <si>
    <t>Tiling to new wc and shower areas;  Aberdeen Tile 
Distribution. Product reference Novogres, Dennis 
Bianco; colour white, size 600 x 270 x 9mm; joint 
width to match existing; as clause M40/05</t>
  </si>
  <si>
    <t>Walls</t>
  </si>
  <si>
    <t>over 300 wide with long side horizontal</t>
  </si>
  <si>
    <t>over 300 wide with long side horizontal; in repairs not 
exceeding 1m2</t>
  </si>
  <si>
    <t>Rate Only</t>
  </si>
  <si>
    <t>over 300 wide with long side horizontal; in repairs 1 to 
5m2</t>
  </si>
  <si>
    <t>not exceeding 300 wide</t>
  </si>
  <si>
    <t>not exceeding 300 wide; in repairs not exceeding 
1m2</t>
  </si>
  <si>
    <t>jointing to existing (provisional)</t>
  </si>
  <si>
    <t>Accessories</t>
  </si>
  <si>
    <t>edge trims (provisional)</t>
  </si>
  <si>
    <t>Tiling to new wc and shower areas;  Aberdeen Tile 
Distribution. Product reference contract grey 
J83705/R11, colour grey, size 600 x 270 x 9.5mm; 
joint width to match existing; as clause M40/06</t>
  </si>
  <si>
    <t>Floors</t>
  </si>
  <si>
    <t>level or to falls</t>
  </si>
  <si>
    <t>in repairs not exceeding 1m2; level or to falls 
(provisional)</t>
  </si>
  <si>
    <t>in repairs 1 to 5m2; level or to falls (provisional)</t>
  </si>
  <si>
    <t>Junction strips</t>
  </si>
  <si>
    <t>tile to concrete (provisional)</t>
  </si>
  <si>
    <t>Tiling to new wc and shower areas; Aberdeen Tile 
Distribution. Product reference cuts from Dennis 
Blanco, colour grey, size 600 x 270 x 9.5mm; joint 
width to match existing; as clause M40/07</t>
  </si>
  <si>
    <t>100 high</t>
  </si>
  <si>
    <t>100 high; in repairs</t>
  </si>
  <si>
    <t>To Summary £</t>
  </si>
  <si>
    <t>Summary</t>
  </si>
  <si>
    <t>Total from Page 05 / 1</t>
  </si>
  <si>
    <t>Total for Bill £</t>
  </si>
  <si>
    <t>A1931 - RGU NSC - Bill No. 6 - Suspended Ceilings</t>
  </si>
  <si>
    <t>Suspended ceilings; alterations</t>
  </si>
  <si>
    <t>Ceilings</t>
  </si>
  <si>
    <t>removal of individual tiles from grid; laying aside and 
protecting for re-use (Provisional Quantity)</t>
  </si>
  <si>
    <t>installing single tiles previously laid aside for re-use in 
to existing grid (Provisional Quantity)</t>
  </si>
  <si>
    <t>tying in new grid to exposed line of existing grid to 
provide smooth connection (Provisional Quantity)</t>
  </si>
  <si>
    <t>suspended ceilings; 600 x 600 mineral fibre ceiling 
tile complete with suspension grid, hangers etc. (light 
fittings, smoke detectors, etc. disconnected and 
removed by others); taken down for services access 
and to be reinstated (Provisional Quantity)</t>
  </si>
  <si>
    <t>Reinstallation of suspended ceilings</t>
  </si>
  <si>
    <t>suspended ceilings; 600 x 600 mineral fibre ceiling 
tile complete with suspension grid, hangers etc. 
previously taken down and laid aside for reinstallation; 
suspension obstructed by service; all labours 
(Provisional Quantity)</t>
  </si>
  <si>
    <t>K40 DEMOUNTABLE  SUSPENDED CEILINGS</t>
  </si>
  <si>
    <t>Acoustic ceilings; Soundsorba 'Cloudsorba' acoustic 
ceiling hanging panels; hexagonal, 1100mm wide 
(at widest point) x 25mm thick; standard range 
colours TBC; complete with all suspension 
components and accessories as required to provide 
complete installation; K40/110</t>
  </si>
  <si>
    <t>Ceilings; single panels in various groupings; refer to 
layout on Architect's drawing 6039/P08 Revision A</t>
  </si>
  <si>
    <t>suspension 500 to 1000 deep; suspension obstructed 
by services; hangers fixed to concrete through metal 
deck soffit</t>
  </si>
  <si>
    <t>Suspended ceilings; Armstrong Ceilings, Ref. square 
edged infill tiles; 600 x 600 tile complete with 24mm 
'Prelude XL' interlocking grid system; colour - white; 
complete with all hangers and infill fully 
demountable access units as required; K40/105</t>
  </si>
  <si>
    <t>additional suspension wires as required for 600 x 600 
modular light fittings (Provisional)</t>
  </si>
  <si>
    <t>additional suspension wires as required for 600 x 600 
ventilation (Provisional)</t>
  </si>
  <si>
    <t>Perimeter trims; K40/335</t>
  </si>
  <si>
    <t>to match 'Prelude 24'' grid system; fixed to timber at 
maximum 450 centres</t>
  </si>
  <si>
    <t>Timber edge batten</t>
  </si>
  <si>
    <t>22 x 44mm; fine sanded and painted matt black on 
two faces; fixed to timber through plasterboard</t>
  </si>
  <si>
    <t>BWICS</t>
  </si>
  <si>
    <t>P31 HOLES/ CHASES/ COVERS/ SUPPORTS FOR 
MECHANICAL SERVICES - ALL PROVISIONAL</t>
  </si>
  <si>
    <t>General builderswork for mechanical services</t>
  </si>
  <si>
    <t>Cutting or forming holes in 19 thick mineral fibre ceiling 
tiles</t>
  </si>
  <si>
    <t>for pipes; make good</t>
  </si>
  <si>
    <t>not exceeding 55 nominal size</t>
  </si>
  <si>
    <t>for ventilation grilles; make good</t>
  </si>
  <si>
    <t>100 x 100</t>
  </si>
  <si>
    <t>Supports for mechanical services; interior grade 
plywood</t>
  </si>
  <si>
    <t>Backplates; 600 x 600 x 12 thick backplates; 
independently supported on and including suspension 
wires; to finish flush with top face of suspended ceiling 
tiles/ finish; perforating backplate and tile for</t>
  </si>
  <si>
    <t>for recessed ventilation grilles; make good</t>
  </si>
  <si>
    <t>P31 HOLES/ CHASES/ COVERS/ SUPPORTS FOR 
ELECTRICAL SERVICES - ALL PROVISIONAL</t>
  </si>
  <si>
    <t>General builderswork for electrical services</t>
  </si>
  <si>
    <t>for cables, conduits and the like; make good</t>
  </si>
  <si>
    <t>Supports for electrical services; interior grade 
plywood</t>
  </si>
  <si>
    <t>for recessed light fittings; make good</t>
  </si>
  <si>
    <t>50 diameter</t>
  </si>
  <si>
    <t>65 diameter</t>
  </si>
  <si>
    <t>180 diameter</t>
  </si>
  <si>
    <t>200 diameter</t>
  </si>
  <si>
    <t>450 diameter</t>
  </si>
  <si>
    <t>suspension 1000 to 1500 deep; suspension 
obstructed by services; hangers fixed to metal deck 
roof soffit</t>
  </si>
  <si>
    <t>suspension 1500 to 2000 deep; suspension 
obstructed by services; hangers fixed to metal deck 
roof soffit</t>
  </si>
  <si>
    <t>suspension 2000 to 2500 deep; suspension 
obstructed by services; hangers fixed to metal deck 
roof soffit</t>
  </si>
  <si>
    <t>SUNDRIES</t>
  </si>
  <si>
    <t>Tools</t>
  </si>
  <si>
    <t>At completion supply one set of access tools for each of 
the ceiling types</t>
  </si>
  <si>
    <t>User Instructions; K40/520</t>
  </si>
  <si>
    <t>At completion supply user instructions for each of the 
ceiling types</t>
  </si>
  <si>
    <t>Spares</t>
  </si>
  <si>
    <t>At completion supply 10Nr ceiling tiles</t>
  </si>
  <si>
    <t>Smoke Cavity Barrier</t>
  </si>
  <si>
    <t>The work is defined as follows: Allowance for 
checking existing smoke cavity barriers and making 
good where deemed necessary</t>
  </si>
  <si>
    <t>Existing Suspended Ceilings</t>
  </si>
  <si>
    <t xml:space="preserve">The work is defined as follows: Allowance for repairs 
to existing suspended ceiling systems </t>
  </si>
  <si>
    <t>Total from Page 06 / 1</t>
  </si>
  <si>
    <t>Total from Page 06 / 2</t>
  </si>
  <si>
    <t>Total from Page 06 / 3</t>
  </si>
  <si>
    <t>Total from Page 06 / 4</t>
  </si>
  <si>
    <t>Total from Page 06 / 5</t>
  </si>
  <si>
    <t>A1931 - RGU NSC - Bill No. 7 - Floor Coverings</t>
  </si>
  <si>
    <t>Ground Floor - Stairwell Area</t>
  </si>
  <si>
    <t>Carpet tiling; 500 x 500 tiles previously removed by 
others and stored within building; surface 
preparation and application as per manufacturers 
instructions; including spot fixing with tackifier 
adhesive; M50/10</t>
  </si>
  <si>
    <t>over 300 wide; level or to falls only, not exceeding 15 
degrees from horizontal; to existing concrete base</t>
  </si>
  <si>
    <t>Extra over; Contractor to allow for sorting both 
carpet tiles left in-situ and stacked for re-use prior 
to re-laying</t>
  </si>
  <si>
    <t>L30 STAIRS/ WALKWAYS/ BALUSTRADES</t>
  </si>
  <si>
    <t>M12 TROWELLED BITUMEN/ RESIN/ RUBBER/ LATEX 
FLOORING</t>
  </si>
  <si>
    <t>Smoothing / levelling underlayment compound as 
recommended by covering manufacturer; of a 
suitable thickness to prepare surfaces to receive 
new floor coverings</t>
  </si>
  <si>
    <t>Floors; level or to falls only, not exceeding 15 degrees 
from horizontal; to concrete base</t>
  </si>
  <si>
    <t>M50 RUBBER/ PLASTICS/ CORK/ LINO/ CARPET 
TILING/ SHEETING</t>
  </si>
  <si>
    <t>Rubber tiles: Gradus 'Tread Alert' or equal and 
approved; 500 x 500 x 2.5 thick tiles with 6mm raised 
ribs</t>
  </si>
  <si>
    <t>Panels</t>
  </si>
  <si>
    <t>1350 wide x 800 long; set into carpet tiling; cutting 
and fitting to suit (Provisional)</t>
  </si>
  <si>
    <t>Ground Floor - Main Area</t>
  </si>
  <si>
    <t>TO FINAL ABSTRACT £</t>
  </si>
  <si>
    <t>Carpet tiling; Forbo Tessera 'Alignment' cut and 
loop pile carpet tiles; 500 x 500 x 6.2mm thick tiles; 
layout pattern and colours to be confirmed by CA; 
surface preparation and application as per 
manufacturers instructions; including spot fixing 
with tackifier adhesive; M50/28</t>
  </si>
  <si>
    <t>Floors; Ref: Colour 1</t>
  </si>
  <si>
    <t>over 300 wide; level or to falls only, not exceeding 15 
degrees from horizontal; to existing metal raised floor 
panel base</t>
  </si>
  <si>
    <t>Extra over; cutting and fitting around floor boxes 
(Provisional)</t>
  </si>
  <si>
    <t>Extra over; curved cutting to suit layout</t>
  </si>
  <si>
    <t>Floors; Ref: Colour 2</t>
  </si>
  <si>
    <t>Floors; Ref: Colour 3</t>
  </si>
  <si>
    <t>Vinyl tiling; Polyflor 'Expona Commercial'; 609.6 x 
609.6 x 2mm thick tiles; surface preparation and 
application as per manufacturers instructions; 
M50/30</t>
  </si>
  <si>
    <t>Extra over; 4mm plywood underlay; tongued and 
grooved glued and screwed to metal raised floor 
panels; K11/415 (Provisional)</t>
  </si>
  <si>
    <t>over 300 wide; level or to falls only, not exceeding 15 
degrees from horizontal; to existing lift car floor base</t>
  </si>
  <si>
    <t>Extra over; 4mm plywood underlay; tongued and 
grooved glued and screwed to lift car floor panel; 
K11/415 (Provisional)</t>
  </si>
  <si>
    <t>Vinyl sheeting; Forbo 'Eternal Colour' vinyl; 2.0mm 
thick; hot seam welded joints; minimum joints; 
colour - Night Sparkle; surface preparation and 
application as per manufacturers instructions; 
M50/29</t>
  </si>
  <si>
    <t>Accessories; Gradus 'Clip Top'; PVC-u; fixing as per 
manufacturer's instructions</t>
  </si>
  <si>
    <t>Edgings/ cover strips; to existing metal raised floor panel 
base; to suit the following situations</t>
  </si>
  <si>
    <t>Carpet - Tiles</t>
  </si>
  <si>
    <t>Carpet - Vinyl; Gradus 'RT42' threshold strip</t>
  </si>
  <si>
    <t>Extra - to curve (Provisional)</t>
  </si>
  <si>
    <t>Vinyl - Vinyl</t>
  </si>
  <si>
    <t>Entrance matting; internal; Gradus 'Boulevard 1500'; 
heavy duty; closed construction; colour to be 
confirmed by CA</t>
  </si>
  <si>
    <t>over 300 wide; level or to falls not exceeding 15 
degrees from horizontal; to existing metal raised floor 
panel base</t>
  </si>
  <si>
    <t>Extra over; 12mm plywood underlay; tongued and 
grooved glued and screwed to metal raised floor 
panels (Provisional)</t>
  </si>
  <si>
    <t>Framing / edge trim</t>
  </si>
  <si>
    <t>Gradus 'EPES40' edging strip (Provisional)</t>
  </si>
  <si>
    <t>tactile strip (Provisional)</t>
  </si>
  <si>
    <t>lifting carpet tiles; cleaning off all adhesive and 
preparing base to receive new floor coverings</t>
  </si>
  <si>
    <t>Extra over; cutting tiles to suit new layout</t>
  </si>
  <si>
    <t>Alterations - General</t>
  </si>
  <si>
    <t>lifting single carpet tile; cutting to suit new line of 
partition / abutment / inlay; re-laying on completion; 
all labours; straight (Provisional Quantity)</t>
  </si>
  <si>
    <t>lifting single carpet tile; cutting to suit new line of 
partition / abutment / inlay; re-laying on completion; 
all labours; curved (Provisional Quantity)</t>
  </si>
  <si>
    <t>Vinyl - Tile</t>
  </si>
  <si>
    <t>At completion supply spares for the following; quantity to 
be confirmed by CA</t>
  </si>
  <si>
    <t>Carpet tiling; Forbo Tessera 'Alignment'; 500 x 500 x 
6.2mm thick tiles; 3 Nr boxes of tiles</t>
  </si>
  <si>
    <t>Vinyl tiling; Polyflor Expona Commercial; 2 Nr boxes 
of tiles</t>
  </si>
  <si>
    <t>Completion</t>
  </si>
  <si>
    <t>Finishing</t>
  </si>
  <si>
    <t>complete areas of finished work in approved locations 
to be confirmed by CA and obtain approval of 
appearance before proceeding</t>
  </si>
  <si>
    <t>Waste</t>
  </si>
  <si>
    <t>retain all suitable floor coverings for patching, on 
completion submit pieces for selection; handover 
selected pieces to client</t>
  </si>
  <si>
    <t>Protection; Tekgard TK200 or similar</t>
  </si>
  <si>
    <t>Protecting existing retained floor coverings to prevent 
damage from dirt and traffic during currency of the works 
and prior to handover; maintain and remove on completion</t>
  </si>
  <si>
    <t>to vinyl / carpet tile flooring in general areas</t>
  </si>
  <si>
    <t>to carpet tile flooring on stair treads / risers / landings</t>
  </si>
  <si>
    <t>to ceramic tile flooring in WC / changing areas</t>
  </si>
  <si>
    <t>to barrier entrance matting in lobby areas</t>
  </si>
  <si>
    <t>Protecting new floor coverings to prevent damage from dirt 
and traffic during currency of the works and prior to 
handover; maintain and remove on completion</t>
  </si>
  <si>
    <t xml:space="preserve">Additional floor coverings </t>
  </si>
  <si>
    <t>The work is defined as follows: Allowance for 
additional carpet tiling should existing held on site be 
deemed unsuitable for re-use</t>
  </si>
  <si>
    <t>FINAL ABSTRACT</t>
  </si>
  <si>
    <t>Total from Page 07 / 1</t>
  </si>
  <si>
    <t>Total from Page 07 / 2</t>
  </si>
  <si>
    <t>Total from Page 07 / 3</t>
  </si>
  <si>
    <t>Total from Page 07 / 4</t>
  </si>
  <si>
    <t>Total from Page 07 / 5</t>
  </si>
  <si>
    <t>Total from Page 07 / 6</t>
  </si>
  <si>
    <t>Total from Page 07 / 7</t>
  </si>
  <si>
    <t>WORK PACKAGE TOTAL £</t>
  </si>
  <si>
    <t>A1931 - RGU NSC - Bill No. 8 - Painting and Decorating</t>
  </si>
  <si>
    <t>Taped seamless jointing to plasterboard; K10/670</t>
  </si>
  <si>
    <t>900 to 1200 high</t>
  </si>
  <si>
    <t>Linings to boxings</t>
  </si>
  <si>
    <t>Linings to wall nibs</t>
  </si>
  <si>
    <t>Linings to ceiling downstands</t>
  </si>
  <si>
    <t>1200 - 1500 girth; 3nr faces; sloped top face</t>
  </si>
  <si>
    <t>to plasterboard walls</t>
  </si>
  <si>
    <t>Angles to linings</t>
  </si>
  <si>
    <t>internal</t>
  </si>
  <si>
    <t>v</t>
  </si>
  <si>
    <t>external; reinforced</t>
  </si>
  <si>
    <t>M60 PAINTING/CLEAR FINISHING</t>
  </si>
  <si>
    <t>Paint to existing blockwork walls and concrete 
soffits within stairwells; PPG Industries or equal and 
approved. Product reference Johnstone's; 
comprising all surface preparation and 1Nr coat 
masonry paint; as clause M60 generally</t>
  </si>
  <si>
    <t>General surfaces</t>
  </si>
  <si>
    <t>over 300 girth; in staircase areas (Provisional)</t>
  </si>
  <si>
    <t>not exceeding 300 girth; in staircase areas 
(Provisional)</t>
  </si>
  <si>
    <t>Vinyl matt emulsion paint to new internal 
plasterboard surfaces; PPG Industries or equal and 
approved. Product reference Johnstone's; 
comprising all surface preparation, 1Nr coat multi 
surface primer, 2Nr acrylic durable matt finishing 
coats; as clause M60/126</t>
  </si>
  <si>
    <t>over 300 girth</t>
  </si>
  <si>
    <t>not exceeding 300 girth</t>
  </si>
  <si>
    <t>Vinyl matt emulsion paint to existing internal 
plasterboard surfaces; PPG Industries or equal and 
approved. Product reference Johnstone's; 
comprising all surface preparation and 2Nr acrylic 
durable matt finishing coats; as clause M60/128</t>
  </si>
  <si>
    <t>Vinyl matt emulsion paint to existing and new 
exposed ceiling areas; PPG Industries or equal and 
approved. Product reference Johnstone's; 
comprising all surface preparation, 1Nr coat multi 
surface primer and 2Nr acrylic durable matt 
finishing coats; as clause M60/130</t>
  </si>
  <si>
    <t>Services</t>
  </si>
  <si>
    <t>isolated surfaces not exceeding 300 girth 
(Provisional)</t>
  </si>
  <si>
    <t>Eggshell paint to new timber/ MDF skirtings, sole 
boards, aprons, facings generally; PPG Industries or 
equal and approved. Product reference Johnstone's; 
comprising all surface preparation, 1Nr coat multi 
surface primer and 2Nr eggshell finishing coats; as 
clause M60/140</t>
  </si>
  <si>
    <t>Eggshell paint to existing timber/ MDF skirtings, sole 
boards, aprons, facings generally; PPG Industries or 
equal and approved. Product reference Johnstone's; 
comprising all surface preparation and 2Nr eggshell 
finishing coats; as clause M60/140</t>
  </si>
  <si>
    <t>not exceeding 300 girth; in staircase areas</t>
  </si>
  <si>
    <t>Gloss paint to existing metal handrails; PPG 
Industries or equal and approved. Product reference 
Johnstone's; comprising all surface preparation, 1Nr 
coat multi surface primer and 1Nr gloss coat; as 
clause M60/150</t>
  </si>
  <si>
    <t>Plain open railings fences and gates</t>
  </si>
  <si>
    <t>plain open type; over 300 girth; in staircase areas; 
comprising 2Nr flat plate rails, 1Nr 50mm diameter 
circular handrail bracketed off top rail, 30mm posts at 
950mm centres and 15mm vertical rods at max 
100mm centres from underside of top rail (Provisional)</t>
  </si>
  <si>
    <t>Gloss paint to new metal services pipework; PPG 
Industries or equal and approved. Product reference 
Johnstone's; comprising all surface preparation and 
2Nr heat resistant gloss finishing coats; as clause 
M60/155</t>
  </si>
  <si>
    <t>average 1800 high; curved</t>
  </si>
  <si>
    <t>5400 to 5700 high</t>
  </si>
  <si>
    <t>Linings to beams</t>
  </si>
  <si>
    <t>not exceeding 600 girth; to (2nr) faces</t>
  </si>
  <si>
    <t>Total from Page 08 / 1</t>
  </si>
  <si>
    <t>Total from Page 08 / 2</t>
  </si>
  <si>
    <t>Total from Page 08 / 3</t>
  </si>
  <si>
    <t>Total from Page 08 / 4</t>
  </si>
  <si>
    <t>Total from Page 08 / 5</t>
  </si>
  <si>
    <t>A1931 - RGU NSC - Bill No. 11 - IPS and Cubicles</t>
  </si>
  <si>
    <t>NOTES:</t>
  </si>
  <si>
    <t>Notes:</t>
  </si>
  <si>
    <t>The rates are deemed to include for the supply and 
installation of all components including all support 
framing, bracing, holing of panels for pipes and 
appliances, fittings, attendance and co-ordination 
with plumbing, mechanical and electrical services 
contractors etc.</t>
  </si>
  <si>
    <t>All dimensions stated must be checked on site prior 
to ordering of materials.</t>
  </si>
  <si>
    <t>Reinstalling cubicle partition system previously laid 
aside and protected by others; refer to Architect's 
drawing 6039/P13 Revision A; N10/170</t>
  </si>
  <si>
    <t>Cubicle partition sets</t>
  </si>
  <si>
    <t>cubicle reinstallation; comprising 1nr front panel with 
1nr door; to suit opening of 1195mm width; 2100 high 
(1950 high panels and 150 pedestal); fixing to 
masonry and timber; legs plugged and screwed to 
concrete (Female Shower WC); refer to Architect's 
drawing 6039/P13 Revision A for details</t>
  </si>
  <si>
    <t>Extra over; trimming panels to suit (Provisional)</t>
  </si>
  <si>
    <t>cubicle reinstallation; comprising 1nr front panel with 
1nr door; to suit opening of 1195mm width; 2100 high 
(1950 high panels and 150 pedestal); fixing to 
masonry and timber; legs plugged and screwed to 
concrete (Male Shower WC); refer to Architect's 
drawing 6039/P13 Revision A for details</t>
  </si>
  <si>
    <t>Nu-Style; Nu-Core IPS duct panelling system; in high 
pressure laminate with 19mm MR MDF core with 
square vertical edges to main panels; contrasting 
2mm ABS edging; main panels to be Polyrey 
laminate - colour TBC; shadow gaps to be Polyrey 
laminate - colour TBC; complete with metal section / 
softwood framework; including access panels, 
pre-clipped to back panels with push on Kehu clips; 
concealed 'lift off' brackets; installed in strict 
accordance with manufacturers printed instructions; 
N10/160</t>
  </si>
  <si>
    <t>Duct panel system; all sanitaryware measured separately</t>
  </si>
  <si>
    <t>to suit a floor to ceiling height of 2680; 1195 long 
enclosed configuration; comprising WC modules - 1; 
each module split into (3) panels; 260 void to rear; 
complete with all fittings and accessories, etc.; 
framing secured to timber and to concrete floors 
(Female Shower WC); refer to Architect's drawing 
6039/P13 Revision A for details</t>
  </si>
  <si>
    <t>to suit a floor to ceiling height of 2680; 1195 long 
enclosed configuration; comprising WC modules - 1; 
each module split into (3) panels; 260 void to rear; 
complete with all fittings and accessories, etc.; 
framing secured to timber and to concrete floors 
(Male Shower WC); refer to Architect's drawing 
6039/P13 Revision A for details</t>
  </si>
  <si>
    <t>Total from Page 11 / 1</t>
  </si>
  <si>
    <t>Total from Page 11 / 2</t>
  </si>
  <si>
    <t>SUMMARY</t>
  </si>
  <si>
    <t>NOTES: Page 11 / 3</t>
  </si>
  <si>
    <t>A1931 - RGU NSC - Bill No. 12 - Plumbing Installation</t>
  </si>
  <si>
    <t>REMOVING EXISTING SANITARY APPLIANCES</t>
  </si>
  <si>
    <t>Removing Existing Sanitary Appliances</t>
  </si>
  <si>
    <t>Ground floor level</t>
  </si>
  <si>
    <t>Removing sanitary appliances, laying aside and 
protecting for re-use; water supply pipework disconnected 
by others</t>
  </si>
  <si>
    <t>close coupled wc suite complete with waste, trap, 
etc.; include for cutting back all associated drainage 
pipework back to drainage run/ floor level and cap/ 
seal off; pan fixed to concrete floor and cistern fixed 
to timber through plasterboard/ wet wall linings</t>
  </si>
  <si>
    <t>Extra over; disposing off site</t>
  </si>
  <si>
    <t>wash hand basins; wall hung type; complete with 
waste, trap, taps, etc.; include for cutting back all 
associated drainage pipework back to drainage run 
and cap/ seal off; fixed to timber through 
plasterboard/ wet wall linings</t>
  </si>
  <si>
    <t>thermostatic shower mixer unit; complete with riser 
rail, shower head and all other fittings; water supply 
pipework to remain in place for re-connection; 
temporary supports as required; removed by others; 
fixed to timber through wet wall panelling</t>
  </si>
  <si>
    <t>glazed shower screen; approximately 1025 long x 
2000 high; complete with all framing and trims; base 
frame fixed to shower tray and vertical framing fixed to 
wetwall panelling</t>
  </si>
  <si>
    <t>shower tray; approximately 1025 long x 810 wide; 
complete with all fittings and trims; fixed to concrete 
floor</t>
  </si>
  <si>
    <t>Extra; removing timber framed and lined plinth 
below; approximately 100 high overall 
(Provisional)</t>
  </si>
  <si>
    <t>Refitting Sanitary Appliances</t>
  </si>
  <si>
    <t>N13 SANITARY APPLIANCES/ FITTINGS</t>
  </si>
  <si>
    <t>Sanitary appliances; previously described as laid 
aside for re-use</t>
  </si>
  <si>
    <t>WC suites</t>
  </si>
  <si>
    <t>WC reinstallation; comprising close coupled wc suite 
complete with waste, trap, etc.; fixing pan to concrete 
floor and cistern to timber; (Male and Female Shower 
WCs); refer to Architect's drawing 6039/P13 Revision 
A for details</t>
  </si>
  <si>
    <t>Wash hand basins</t>
  </si>
  <si>
    <t>wash hand basin reinstallation; comprising wall 
mounted wash hand basin, waste, trap, taps, etc; 
530mm wide; fixing to timber; (Male and Female 
Shower WCs); refer to Architect's drawing 6039/P13 
Revision A for details</t>
  </si>
  <si>
    <t>Showers</t>
  </si>
  <si>
    <t>glazed screen reinstallation; comprising 1nr glazed 
door within frame; 1010mm wide; fixing to tiled timber 
stud partition; (Female Shower WC); refer to 
Architect's drawing 6039/P13 Revision A for details</t>
  </si>
  <si>
    <t>glazed screen reinstallation; comprising 1nr glazed 
door within frame; 1010mm wide; fixing to tiled timber 
stud partition; (Male Shower WC); refer to Architect's 
drawing 6039/P13 Revision A for details</t>
  </si>
  <si>
    <t>Extra over; silicone sealant where screen frame 
meets tiled walls</t>
  </si>
  <si>
    <t>shower tray reinstallation; comprising 1nr small 
perimeter upstand, raised shower tray; approx 1010 x 
810mm; fixing to concrete floor; (Male and Female 
Shower WCs); refer to Architect's drawing 6039/P13 
Revision A for details</t>
  </si>
  <si>
    <t>New Sanitary Appliances</t>
  </si>
  <si>
    <t>Sanitary appliances</t>
  </si>
  <si>
    <t>Sink and drainer</t>
  </si>
  <si>
    <t>Franke 'Maris MRX 211' stainless steel inset sink and 
drainer; 1000 x 510mm overall dimension; (2Nr) 
tapholes at 180mm centres; complete with fixing set 
as required, 38mm waste and standpipe strainer 
overflow; standard self coloured plastic trap; all other 
fittings as standard and as required; fixing to high 
pressure laminate unit worktop on base units; sealing 
junction between wash basin and high pressure 
laminate with silicone sealant incorporating mould 
inhibitor</t>
  </si>
  <si>
    <t>Extra; Franke 'SS Olympus' single hole mixer tap 
with lever handles</t>
  </si>
  <si>
    <t>Soil, Waste and Ventilation Pipework Generally (All 
Provisional)</t>
  </si>
  <si>
    <t>R11 FOUL DRAINAGE ABOVE GROUND</t>
  </si>
  <si>
    <t>PVCu pipework; Marley Plumbing and Drainage Ltd. 
or equal and approved; colour as per manufacturers 
standard; mechanically jointed/ coupled; pipe 
fixings at manufacturers recommended centres; 
installed in strict accordance with manufacturers 
printed instructions</t>
  </si>
  <si>
    <t>Pipes</t>
  </si>
  <si>
    <t>110 nominal size; straight; horizontal/ vertical; fixing 
to backgrounds requiring plugging</t>
  </si>
  <si>
    <t>bends</t>
  </si>
  <si>
    <t>removing temporary access caps where existing 
WC's removed</t>
  </si>
  <si>
    <t>wc connectors</t>
  </si>
  <si>
    <t>connection to existing 110 nominal size above ground 
plastics pipe; including cuttings of pipe and reducers/ 
adaptors as required</t>
  </si>
  <si>
    <t>50 nominal size; straight; vertical/ horizontal; fixing to 
backgrounds requiring plugging</t>
  </si>
  <si>
    <t>tees</t>
  </si>
  <si>
    <t>reducers; 50 - 40</t>
  </si>
  <si>
    <t>R11 FOUL DRAINAGE ABOVE GROUND continued ...</t>
  </si>
  <si>
    <t>PVCu pipework; Marley Plumbing and Drainage Ltd. 
or equal and approved; colour as per manufacturers 
standard; mechanically jointed/ continued ...</t>
  </si>
  <si>
    <t>Extra over for continued ...</t>
  </si>
  <si>
    <t>connection to existing 50 nominal size above ground 
plastics pipe; including cuttings of pipe and reducers/ 
adaptors as required</t>
  </si>
  <si>
    <t>40 nominal size; straight; vertical/ horizontal; fixing to 
backgrounds requiring plugging</t>
  </si>
  <si>
    <t>connection to existing 40 nominal size above ground 
plastics pipe; including cuttings of pipe and reducers/ 
adaptors as required</t>
  </si>
  <si>
    <t>32 nominal size; straight; vertical; fixing to 
backgrounds requiring plugging</t>
  </si>
  <si>
    <t>Plastics ancillaries; Marley Plumbing and Drainage 
Ltd. or equal and approved</t>
  </si>
  <si>
    <t>HepVO waste valve</t>
  </si>
  <si>
    <t>40mm (Provisional)</t>
  </si>
  <si>
    <t>Shower traps</t>
  </si>
  <si>
    <t>Adjustable utility 'P' traps</t>
  </si>
  <si>
    <t>single nozzle; 40mm (Provisional)</t>
  </si>
  <si>
    <t>Total from Page 12 / 1</t>
  </si>
  <si>
    <t>Total from Page 12 / 2</t>
  </si>
  <si>
    <t>Total from Page 12 / 3</t>
  </si>
  <si>
    <t>Total from Page 12 / 4</t>
  </si>
  <si>
    <t>To Abstract £</t>
  </si>
  <si>
    <t>ABSTRACT</t>
  </si>
  <si>
    <t>REMOVING EXISTING SANITARY ... Page 12 / 5</t>
  </si>
  <si>
    <t>TO MAIN SUMMARY £</t>
  </si>
  <si>
    <t>A1931 - RGU NSC - Bill No. 13 - Raised Access Floors</t>
  </si>
  <si>
    <t>Downtakings</t>
  </si>
  <si>
    <t>Carefully uplift existing raised access flooring panels; lay 
aside and protect for reuse</t>
  </si>
  <si>
    <t>flooring (Provisional Quantity)</t>
  </si>
  <si>
    <t>Carefully uplift existing raised access flooring panels with 
attached floor box; lay aside and protect for reuse</t>
  </si>
  <si>
    <t>Carefully uplift existing raised access flooring including 
panels and pedestals; lay aside and protect for reuse; 
removing pedestal adhesive from concrete floor; removing 
all debris from site</t>
  </si>
  <si>
    <t>Alterations</t>
  </si>
  <si>
    <t>Cutting 275 x 275mm hole in existing flooring panel for 
installation of electrical floor box (box by others)</t>
  </si>
  <si>
    <t>flooring</t>
  </si>
  <si>
    <t>Re-installation</t>
  </si>
  <si>
    <t>re-install raised access flooring panels; previously 
described as laid aside and protected for reuse</t>
  </si>
  <si>
    <t>re-install raised access flooring panels with attached floor 
box; previously described as laid aside and protected for 
reuse</t>
  </si>
  <si>
    <t>re-install raised access flooring panels complete with 
fixing pedestals to concrete base with adhesive; 
previously described as laid aside and protected for reuse</t>
  </si>
  <si>
    <t>Spare components</t>
  </si>
  <si>
    <t>supply spare raised access flooring panels, (25Nr)</t>
  </si>
  <si>
    <t>Total from Page 13 / 1</t>
  </si>
  <si>
    <t>A1931 - BILL NO. 14 - PROVISIONAL SUMS</t>
  </si>
  <si>
    <t>Builderswork variations and sums; _____ % on total sums of £22,500.00</t>
  </si>
  <si>
    <t>Prime cost of Labour incurred (BEFORE) the final Completion Date: The Sum of 
Ten Thousand Pounds</t>
  </si>
  <si>
    <t xml:space="preserve">Prime cost of Labour incurred (AFTER) the final Completion Date: The Sum of Seven Thousand Five Hundred Pounds </t>
  </si>
  <si>
    <t>MATERIALS AND GOODS:  For prime cost incurred at any time during the Contract 
include the Provisional Sum of: Five Thousand Pounds</t>
  </si>
  <si>
    <t>Prime cost of Plant incurred (BEFORE) the final Completion Date: The Sum of Three 
Thousand Pounds</t>
  </si>
  <si>
    <t>Prime cost of Plant incurred (AFTER) the final Completion Date: The Sum of One 
Thousand Pounds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</si>
</sst>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_-* #,##0.00_-;\-* #,##0.00_-;_-* &quot;-&quot;_-;_-@_-"/>
  </numFmts>
  <fonts count="20"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rgb="FFFF0000"/>
      <name val="Arial"/>
      <family val="2"/>
    </font>
    <font>
      <u/>
      <sz val="10"/>
      <name val="Arial"/>
      <family val="2"/>
    </font>
    <font>
      <sz val="11"/>
      <color rgb="FFFF0000"/>
      <name val="Arial"/>
      <family val="2"/>
    </font>
    <font>
      <sz val="11"/>
      <name val="Arial"/>
      <family val="2"/>
    </font>
    <font>
      <b/>
      <sz val="11"/>
      <color rgb="FFFF0000"/>
      <name val="Arial"/>
      <family val="2"/>
    </font>
    <font>
      <sz val="10"/>
      <color theme="1"/>
      <name val="Arial"/>
      <family val="2"/>
    </font>
    <font>
      <b/>
      <u/>
      <sz val="10"/>
      <color rgb="FF000000"/>
      <name val="Arial"/>
      <family val="2"/>
    </font>
    <font>
      <sz val="10"/>
      <color rgb="FF000000"/>
      <name val="Arial"/>
      <family val="2"/>
    </font>
    <font>
      <b/>
      <sz val="10"/>
      <color theme="1"/>
      <name val="Arial"/>
      <family val="2"/>
    </font>
    <font>
      <b/>
      <u/>
      <sz val="10"/>
      <name val="Tahoma"/>
      <family val="2"/>
    </font>
    <font>
      <sz val="10"/>
      <name val="Tahoma"/>
      <family val="2"/>
    </font>
    <font>
      <b/>
      <sz val="10"/>
      <name val="Tahoma"/>
      <family val="2"/>
    </font>
    <font>
      <b/>
      <sz val="20"/>
      <name val="Tahoma"/>
      <family val="2"/>
    </font>
    <font>
      <b/>
      <u/>
      <sz val="10"/>
      <color rgb="FF0000FF"/>
      <name val="Arial"/>
      <family val="2"/>
    </font>
    <font>
      <i/>
      <sz val="10"/>
      <color rgb="FFFF0000"/>
      <name val="Arial"/>
      <family val="2"/>
    </font>
    <font>
      <sz val="10"/>
      <color rgb="FFFF0000"/>
      <name val="Arial"/>
      <family val="2"/>
    </font>
  </fonts>
  <fills count="4">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double">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diagonal/>
    </border>
    <border>
      <left/>
      <right style="double">
        <color indexed="64"/>
      </right>
      <top/>
      <bottom/>
      <diagonal/>
    </border>
    <border>
      <left style="double">
        <color indexed="64"/>
      </left>
      <right style="thin">
        <color indexed="64"/>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double">
        <color indexed="64"/>
      </bottom>
      <diagonal/>
    </border>
    <border>
      <left style="thin">
        <color rgb="FF87CEFA"/>
      </left>
      <right/>
      <top style="thin">
        <color rgb="FF87CEFA"/>
      </top>
      <bottom/>
      <diagonal/>
    </border>
    <border>
      <left/>
      <right/>
      <top style="thin">
        <color rgb="FF87CEFA"/>
      </top>
      <bottom/>
      <diagonal/>
    </border>
    <border>
      <left/>
      <right style="thin">
        <color rgb="FF87CEFA"/>
      </right>
      <top style="thin">
        <color rgb="FF87CEFA"/>
      </top>
      <bottom/>
      <diagonal/>
    </border>
    <border>
      <left style="thin">
        <color rgb="FF87CEFA"/>
      </left>
      <right style="thin">
        <color rgb="FF87CEFA"/>
      </right>
      <top style="thin">
        <color rgb="FF87CEFA"/>
      </top>
      <bottom/>
      <diagonal/>
    </border>
    <border>
      <left style="thin">
        <color rgb="FF87CEFA"/>
      </left>
      <right style="thin">
        <color rgb="FF87CEFA"/>
      </right>
      <top/>
      <bottom/>
      <diagonal/>
    </border>
    <border>
      <left style="thin">
        <color rgb="FF87CEFA"/>
      </left>
      <right/>
      <top/>
      <bottom/>
      <diagonal/>
    </border>
    <border>
      <left style="thin">
        <color rgb="FF87CEFA"/>
      </left>
      <right/>
      <top style="thin">
        <color rgb="FF87CEFA"/>
      </top>
      <bottom style="thin">
        <color rgb="FF87CEFA"/>
      </bottom>
      <diagonal/>
    </border>
    <border>
      <left/>
      <right/>
      <top style="thin">
        <color rgb="FF87CEFA"/>
      </top>
      <bottom style="thin">
        <color rgb="FF87CEFA"/>
      </bottom>
      <diagonal/>
    </border>
    <border>
      <left style="thin">
        <color rgb="FF87CEFA"/>
      </left>
      <right style="thin">
        <color rgb="FF87CEFA"/>
      </right>
      <top style="thin">
        <color rgb="FF87CEFA"/>
      </top>
      <bottom style="thin">
        <color rgb="FF87CEFA"/>
      </bottom>
      <diagonal/>
    </border>
    <border>
      <left/>
      <right style="thin">
        <color rgb="FF87CEFA"/>
      </right>
      <top style="thin">
        <color rgb="FF87CEFA"/>
      </top>
      <bottom style="thin">
        <color rgb="FF87CEFA"/>
      </bottom>
      <diagonal/>
    </border>
  </borders>
  <cellStyleXfs count="4">
    <xf numFmtId="0" fontId="0" fillId="0" borderId="0"/>
    <xf numFmtId="9" fontId="1" fillId="0" borderId="0" applyFont="0" applyFill="0" applyBorder="0" applyAlignment="0" applyProtection="0"/>
    <xf numFmtId="0" fontId="2" fillId="0" borderId="0"/>
    <xf numFmtId="43" fontId="2" fillId="0" borderId="0" applyFont="0" applyFill="0" applyBorder="0" applyAlignment="0" applyProtection="0"/>
  </cellStyleXfs>
  <cellXfs count="174">
    <xf numFmtId="0" fontId="0" fillId="0" borderId="0" xfId="0"/>
    <xf numFmtId="0" fontId="4" fillId="0" borderId="0" xfId="2" applyFont="1"/>
    <xf numFmtId="0" fontId="2" fillId="0" borderId="0" xfId="2"/>
    <xf numFmtId="0" fontId="3" fillId="0" borderId="0" xfId="2" applyFont="1"/>
    <xf numFmtId="0" fontId="2" fillId="0" borderId="7" xfId="2" applyBorder="1" applyAlignment="1">
      <alignment horizontal="center"/>
    </xf>
    <xf numFmtId="0" fontId="2" fillId="0" borderId="0" xfId="2" applyAlignment="1">
      <alignment horizontal="center"/>
    </xf>
    <xf numFmtId="0" fontId="2" fillId="0" borderId="8" xfId="2" applyBorder="1" applyAlignment="1">
      <alignment horizontal="center"/>
    </xf>
    <xf numFmtId="41" fontId="2" fillId="0" borderId="7" xfId="2" applyNumberFormat="1" applyBorder="1"/>
    <xf numFmtId="0" fontId="5" fillId="0" borderId="0" xfId="2" applyFont="1"/>
    <xf numFmtId="0" fontId="2" fillId="0" borderId="0" xfId="2" applyAlignment="1">
      <alignment horizontal="left"/>
    </xf>
    <xf numFmtId="43" fontId="2" fillId="2" borderId="7" xfId="3" applyFont="1" applyFill="1" applyBorder="1" applyProtection="1">
      <protection locked="0"/>
    </xf>
    <xf numFmtId="43" fontId="0" fillId="0" borderId="7" xfId="3" applyFont="1" applyBorder="1" applyProtection="1"/>
    <xf numFmtId="0" fontId="2" fillId="0" borderId="0" xfId="2" applyAlignment="1">
      <alignment horizontal="right"/>
    </xf>
    <xf numFmtId="43" fontId="2" fillId="0" borderId="7" xfId="3" applyFont="1" applyFill="1" applyBorder="1" applyProtection="1"/>
    <xf numFmtId="43" fontId="0" fillId="0" borderId="9" xfId="3" applyFont="1" applyBorder="1" applyProtection="1"/>
    <xf numFmtId="0" fontId="2" fillId="0" borderId="10" xfId="2" applyBorder="1" applyAlignment="1">
      <alignment horizontal="center"/>
    </xf>
    <xf numFmtId="0" fontId="5" fillId="0" borderId="5" xfId="2" applyFont="1" applyBorder="1"/>
    <xf numFmtId="0" fontId="2" fillId="0" borderId="5" xfId="2" applyBorder="1" applyAlignment="1">
      <alignment horizontal="left"/>
    </xf>
    <xf numFmtId="0" fontId="2" fillId="0" borderId="5" xfId="2" applyBorder="1"/>
    <xf numFmtId="0" fontId="2" fillId="0" borderId="5" xfId="2" applyBorder="1" applyAlignment="1">
      <alignment horizontal="center"/>
    </xf>
    <xf numFmtId="0" fontId="2" fillId="0" borderId="11" xfId="2" applyBorder="1" applyAlignment="1">
      <alignment horizontal="center"/>
    </xf>
    <xf numFmtId="43" fontId="0" fillId="0" borderId="10" xfId="3" applyFont="1" applyBorder="1" applyProtection="1"/>
    <xf numFmtId="0" fontId="7" fillId="0" borderId="13" xfId="2" applyFont="1" applyBorder="1"/>
    <xf numFmtId="0" fontId="7" fillId="0" borderId="13" xfId="2" applyFont="1" applyBorder="1" applyAlignment="1">
      <alignment horizontal="center"/>
    </xf>
    <xf numFmtId="41" fontId="6" fillId="0" borderId="14" xfId="2" applyNumberFormat="1" applyFont="1" applyBorder="1" applyAlignment="1">
      <alignment horizontal="right" vertical="center"/>
    </xf>
    <xf numFmtId="0" fontId="8" fillId="0" borderId="0" xfId="2" applyFont="1"/>
    <xf numFmtId="0" fontId="7" fillId="0" borderId="0" xfId="2" applyFont="1"/>
    <xf numFmtId="0" fontId="7" fillId="0" borderId="15" xfId="2" applyFont="1" applyBorder="1" applyAlignment="1">
      <alignment horizontal="center"/>
    </xf>
    <xf numFmtId="0" fontId="7" fillId="0" borderId="16" xfId="2" applyFont="1" applyBorder="1"/>
    <xf numFmtId="0" fontId="7" fillId="0" borderId="16" xfId="2" applyFont="1" applyBorder="1" applyAlignment="1">
      <alignment horizontal="center"/>
    </xf>
    <xf numFmtId="41" fontId="7" fillId="0" borderId="17" xfId="2" applyNumberFormat="1" applyFont="1" applyBorder="1" applyAlignment="1">
      <alignment horizontal="right"/>
    </xf>
    <xf numFmtId="43" fontId="0" fillId="0" borderId="18" xfId="3" applyFont="1" applyBorder="1" applyProtection="1"/>
    <xf numFmtId="164" fontId="2" fillId="0" borderId="7" xfId="2" applyNumberFormat="1" applyBorder="1"/>
    <xf numFmtId="9" fontId="2" fillId="0" borderId="8" xfId="2" applyNumberFormat="1" applyBorder="1" applyAlignment="1">
      <alignment horizontal="center"/>
    </xf>
    <xf numFmtId="43" fontId="2" fillId="0" borderId="7" xfId="3" applyFont="1" applyFill="1" applyBorder="1" applyAlignment="1" applyProtection="1">
      <alignment horizontal="center"/>
    </xf>
    <xf numFmtId="41" fontId="2" fillId="0" borderId="7" xfId="2" quotePrefix="1" applyNumberFormat="1" applyBorder="1" applyAlignment="1">
      <alignment horizontal="center"/>
    </xf>
    <xf numFmtId="0" fontId="3" fillId="0" borderId="8" xfId="2" applyFont="1" applyBorder="1" applyAlignment="1">
      <alignment horizontal="center" vertical="center"/>
    </xf>
    <xf numFmtId="41" fontId="2" fillId="0" borderId="19" xfId="2" applyNumberFormat="1" applyBorder="1"/>
    <xf numFmtId="43" fontId="3" fillId="0" borderId="7" xfId="3" applyFont="1" applyBorder="1" applyProtection="1"/>
    <xf numFmtId="41" fontId="2" fillId="0" borderId="20" xfId="2" applyNumberFormat="1" applyBorder="1"/>
    <xf numFmtId="49" fontId="2" fillId="0" borderId="0" xfId="2" applyNumberFormat="1"/>
    <xf numFmtId="0" fontId="2" fillId="0" borderId="0" xfId="2" applyAlignment="1">
      <alignment horizontal="center"/>
    </xf>
    <xf numFmtId="0" fontId="2" fillId="0" borderId="22" xfId="2" applyBorder="1" applyAlignment="1">
      <alignment horizontal="center"/>
    </xf>
    <xf numFmtId="41" fontId="2" fillId="0" borderId="10" xfId="2" applyNumberFormat="1" applyBorder="1"/>
    <xf numFmtId="41" fontId="2" fillId="0" borderId="0" xfId="2" applyNumberFormat="1"/>
    <xf numFmtId="43" fontId="0" fillId="0" borderId="23" xfId="3" applyFont="1" applyBorder="1" applyProtection="1"/>
    <xf numFmtId="164" fontId="2" fillId="0" borderId="23" xfId="2" applyNumberFormat="1" applyBorder="1"/>
    <xf numFmtId="41" fontId="2" fillId="0" borderId="23" xfId="2" applyNumberFormat="1" applyBorder="1"/>
    <xf numFmtId="43" fontId="2" fillId="0" borderId="23" xfId="3" applyFont="1" applyFill="1" applyBorder="1" applyAlignment="1" applyProtection="1">
      <alignment horizontal="center"/>
    </xf>
    <xf numFmtId="41" fontId="2" fillId="0" borderId="23" xfId="2" quotePrefix="1" applyNumberFormat="1" applyBorder="1" applyAlignment="1">
      <alignment horizontal="center"/>
    </xf>
    <xf numFmtId="43" fontId="3" fillId="0" borderId="23" xfId="3" applyFont="1" applyBorder="1" applyProtection="1"/>
    <xf numFmtId="0" fontId="2" fillId="0" borderId="21" xfId="2" applyBorder="1" applyAlignment="1">
      <alignment horizontal="left" vertical="center" indent="1"/>
    </xf>
    <xf numFmtId="0" fontId="2" fillId="0" borderId="0" xfId="2" applyBorder="1" applyAlignment="1">
      <alignment horizontal="left" vertical="center" indent="1"/>
    </xf>
    <xf numFmtId="0" fontId="2" fillId="0" borderId="18" xfId="2" applyBorder="1" applyAlignment="1">
      <alignment horizontal="left" indent="1"/>
    </xf>
    <xf numFmtId="0" fontId="9" fillId="0" borderId="24" xfId="0" applyFont="1" applyBorder="1" applyAlignment="1">
      <alignment vertical="center"/>
    </xf>
    <xf numFmtId="0" fontId="9" fillId="0" borderId="25" xfId="0" applyFont="1" applyBorder="1" applyAlignment="1">
      <alignment vertical="center"/>
    </xf>
    <xf numFmtId="0" fontId="9" fillId="0" borderId="26" xfId="0" applyFont="1" applyBorder="1" applyAlignment="1">
      <alignment vertical="center"/>
    </xf>
    <xf numFmtId="0" fontId="9" fillId="0" borderId="0" xfId="0" applyFont="1"/>
    <xf numFmtId="0" fontId="9" fillId="0" borderId="27" xfId="0" applyFont="1" applyBorder="1" applyAlignment="1">
      <alignment horizontal="center" vertical="center"/>
    </xf>
    <xf numFmtId="0" fontId="9" fillId="0" borderId="25" xfId="0" applyFont="1" applyBorder="1" applyAlignment="1">
      <alignment horizontal="center" vertical="center"/>
    </xf>
    <xf numFmtId="0" fontId="9" fillId="0" borderId="24" xfId="0" applyFont="1" applyBorder="1" applyAlignment="1">
      <alignment horizontal="center" vertical="center"/>
    </xf>
    <xf numFmtId="0" fontId="9" fillId="0" borderId="28" xfId="0" applyFont="1" applyBorder="1" applyAlignment="1">
      <alignment horizontal="center"/>
    </xf>
    <xf numFmtId="0" fontId="10" fillId="0" borderId="0" xfId="0" applyFont="1"/>
    <xf numFmtId="0" fontId="9" fillId="0" borderId="24" xfId="0" applyFont="1" applyBorder="1"/>
    <xf numFmtId="0" fontId="9" fillId="0" borderId="27" xfId="0" applyFont="1" applyBorder="1"/>
    <xf numFmtId="0" fontId="11" fillId="0" borderId="0" xfId="0" applyFont="1" applyAlignment="1">
      <alignment wrapText="1"/>
    </xf>
    <xf numFmtId="0" fontId="9" fillId="0" borderId="29" xfId="0" applyFont="1" applyBorder="1"/>
    <xf numFmtId="0" fontId="9" fillId="0" borderId="28" xfId="0" applyFont="1" applyBorder="1"/>
    <xf numFmtId="0" fontId="11" fillId="0" borderId="0" xfId="0" applyFont="1"/>
    <xf numFmtId="39" fontId="9" fillId="0" borderId="28" xfId="0" applyNumberFormat="1" applyFont="1" applyBorder="1"/>
    <xf numFmtId="0" fontId="10" fillId="0" borderId="0" xfId="0" applyFont="1" applyAlignment="1">
      <alignment wrapText="1"/>
    </xf>
    <xf numFmtId="0" fontId="9" fillId="0" borderId="30" xfId="0" applyFont="1" applyBorder="1" applyAlignment="1">
      <alignment vertical="center"/>
    </xf>
    <xf numFmtId="0" fontId="9" fillId="0" borderId="31" xfId="0" applyFont="1" applyBorder="1" applyAlignment="1">
      <alignment vertical="center"/>
    </xf>
    <xf numFmtId="0" fontId="9" fillId="0" borderId="31" xfId="0" applyFont="1" applyBorder="1" applyAlignment="1">
      <alignment horizontal="right" vertical="center"/>
    </xf>
    <xf numFmtId="39" fontId="9" fillId="0" borderId="32" xfId="0" applyNumberFormat="1" applyFont="1" applyBorder="1" applyAlignment="1">
      <alignment vertical="center"/>
    </xf>
    <xf numFmtId="0" fontId="9" fillId="0" borderId="33" xfId="0" applyFont="1" applyBorder="1" applyAlignment="1">
      <alignment vertical="center"/>
    </xf>
    <xf numFmtId="0" fontId="9" fillId="0" borderId="28" xfId="0" applyFont="1" applyBorder="1" applyAlignment="1">
      <alignment horizontal="center" vertical="center"/>
    </xf>
    <xf numFmtId="0" fontId="9" fillId="0" borderId="0" xfId="0" applyFont="1" applyAlignment="1">
      <alignment horizontal="center" vertical="center"/>
    </xf>
    <xf numFmtId="0" fontId="9" fillId="0" borderId="29" xfId="0" applyFont="1" applyBorder="1" applyAlignment="1">
      <alignment horizontal="center" vertical="center"/>
    </xf>
    <xf numFmtId="10" fontId="9" fillId="2" borderId="29" xfId="1" applyNumberFormat="1" applyFont="1" applyFill="1" applyBorder="1" applyAlignment="1" applyProtection="1">
      <alignment horizontal="center"/>
      <protection locked="0"/>
    </xf>
    <xf numFmtId="0" fontId="12" fillId="0" borderId="0" xfId="0" applyFont="1"/>
    <xf numFmtId="0" fontId="9" fillId="0" borderId="0" xfId="0" applyFont="1" applyAlignment="1">
      <alignment horizontal="left" indent="1"/>
    </xf>
    <xf numFmtId="43" fontId="0" fillId="0" borderId="7" xfId="3" applyFont="1" applyFill="1" applyBorder="1" applyProtection="1">
      <protection locked="0"/>
    </xf>
    <xf numFmtId="0" fontId="13" fillId="0" borderId="0" xfId="2" applyFont="1"/>
    <xf numFmtId="0" fontId="14" fillId="0" borderId="0" xfId="2" applyFont="1"/>
    <xf numFmtId="0" fontId="15" fillId="0" borderId="0" xfId="2" applyFont="1"/>
    <xf numFmtId="0" fontId="15" fillId="0" borderId="0" xfId="2" applyFont="1" applyAlignment="1">
      <alignment horizontal="center"/>
    </xf>
    <xf numFmtId="0" fontId="15" fillId="0" borderId="0" xfId="2" applyFont="1" applyAlignment="1">
      <alignment horizontal="right"/>
    </xf>
    <xf numFmtId="0" fontId="14" fillId="0" borderId="0" xfId="2" applyFont="1" applyAlignment="1">
      <alignment horizontal="center"/>
    </xf>
    <xf numFmtId="0" fontId="14" fillId="0" borderId="34" xfId="2" applyFont="1" applyBorder="1" applyAlignment="1">
      <alignment horizontal="center"/>
    </xf>
    <xf numFmtId="4" fontId="15" fillId="0" borderId="0" xfId="2" applyNumberFormat="1" applyFont="1" applyAlignment="1">
      <alignment horizontal="center"/>
    </xf>
    <xf numFmtId="4" fontId="15" fillId="0" borderId="2" xfId="2" applyNumberFormat="1" applyFont="1" applyBorder="1" applyAlignment="1">
      <alignment horizontal="center"/>
    </xf>
    <xf numFmtId="4" fontId="14" fillId="0" borderId="0" xfId="2" applyNumberFormat="1" applyFont="1" applyAlignment="1">
      <alignment horizontal="center"/>
    </xf>
    <xf numFmtId="0" fontId="2" fillId="0" borderId="0" xfId="2" applyFill="1"/>
    <xf numFmtId="39" fontId="9" fillId="2" borderId="28" xfId="0" applyNumberFormat="1" applyFont="1" applyFill="1" applyBorder="1"/>
    <xf numFmtId="0" fontId="16" fillId="3" borderId="0" xfId="2" applyFont="1" applyFill="1"/>
    <xf numFmtId="0" fontId="9" fillId="0" borderId="35" xfId="0" applyFont="1" applyBorder="1" applyAlignment="1">
      <alignment vertical="center"/>
    </xf>
    <xf numFmtId="0" fontId="9" fillId="0" borderId="36" xfId="0" applyFont="1" applyBorder="1" applyAlignment="1">
      <alignment vertical="center"/>
    </xf>
    <xf numFmtId="0" fontId="9" fillId="0" borderId="37" xfId="0" applyFont="1" applyBorder="1" applyAlignment="1">
      <alignment vertical="center"/>
    </xf>
    <xf numFmtId="0" fontId="9" fillId="0" borderId="0" xfId="0" applyFont="1" applyProtection="1">
      <protection locked="0"/>
    </xf>
    <xf numFmtId="0" fontId="9" fillId="0" borderId="38" xfId="0" applyFont="1" applyBorder="1" applyAlignment="1">
      <alignment horizontal="center" vertical="center"/>
    </xf>
    <xf numFmtId="0" fontId="9" fillId="0" borderId="36" xfId="0" applyFont="1" applyBorder="1" applyAlignment="1">
      <alignment horizontal="center" vertical="center"/>
    </xf>
    <xf numFmtId="0" fontId="9" fillId="0" borderId="35" xfId="0" applyFont="1" applyBorder="1" applyAlignment="1">
      <alignment horizontal="center" vertical="center"/>
    </xf>
    <xf numFmtId="0" fontId="9" fillId="0" borderId="39" xfId="0" applyFont="1" applyBorder="1" applyAlignment="1">
      <alignment horizontal="center"/>
    </xf>
    <xf numFmtId="0" fontId="9" fillId="0" borderId="35" xfId="0" applyFont="1" applyBorder="1"/>
    <xf numFmtId="0" fontId="9" fillId="0" borderId="38" xfId="0" applyFont="1" applyBorder="1"/>
    <xf numFmtId="0" fontId="9" fillId="0" borderId="40" xfId="0" applyFont="1" applyBorder="1"/>
    <xf numFmtId="0" fontId="9" fillId="0" borderId="39" xfId="0" applyFont="1" applyBorder="1"/>
    <xf numFmtId="0" fontId="11" fillId="0" borderId="0" xfId="0" applyFont="1" applyAlignment="1">
      <alignment horizontal="left" wrapText="1" indent="2"/>
    </xf>
    <xf numFmtId="2" fontId="9" fillId="0" borderId="40" xfId="0" applyNumberFormat="1" applyFont="1" applyBorder="1" applyProtection="1">
      <protection locked="0"/>
    </xf>
    <xf numFmtId="39" fontId="9" fillId="0" borderId="39" xfId="0" applyNumberFormat="1" applyFont="1" applyBorder="1"/>
    <xf numFmtId="0" fontId="11" fillId="0" borderId="0" xfId="0" applyFont="1" applyAlignment="1">
      <alignment horizontal="left" indent="4"/>
    </xf>
    <xf numFmtId="0" fontId="11" fillId="0" borderId="0" xfId="0" applyFont="1" applyAlignment="1">
      <alignment horizontal="left" wrapText="1" indent="4"/>
    </xf>
    <xf numFmtId="0" fontId="11" fillId="0" borderId="0" xfId="0" quotePrefix="1" applyFont="1" applyAlignment="1">
      <alignment horizontal="left" wrapText="1" indent="2"/>
    </xf>
    <xf numFmtId="0" fontId="9" fillId="0" borderId="41" xfId="0" applyFont="1" applyBorder="1" applyAlignment="1">
      <alignment vertical="center"/>
    </xf>
    <xf numFmtId="0" fontId="9" fillId="0" borderId="42" xfId="0" applyFont="1" applyBorder="1" applyAlignment="1">
      <alignment vertical="center"/>
    </xf>
    <xf numFmtId="0" fontId="9" fillId="0" borderId="42" xfId="0" applyFont="1" applyBorder="1" applyAlignment="1">
      <alignment horizontal="right" vertical="center"/>
    </xf>
    <xf numFmtId="39" fontId="9" fillId="0" borderId="43" xfId="0" applyNumberFormat="1" applyFont="1" applyBorder="1" applyAlignment="1">
      <alignment vertical="center"/>
    </xf>
    <xf numFmtId="0" fontId="9" fillId="0" borderId="44" xfId="0" applyFont="1" applyBorder="1" applyAlignment="1">
      <alignment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2" fontId="9" fillId="0" borderId="35" xfId="0" applyNumberFormat="1" applyFont="1" applyBorder="1" applyProtection="1">
      <protection locked="0"/>
    </xf>
    <xf numFmtId="39" fontId="9" fillId="0" borderId="38" xfId="0" applyNumberFormat="1" applyFont="1" applyBorder="1"/>
    <xf numFmtId="0" fontId="11" fillId="0" borderId="0" xfId="0" applyFont="1" applyAlignment="1">
      <alignment horizontal="left" indent="2"/>
    </xf>
    <xf numFmtId="0" fontId="9" fillId="0" borderId="40" xfId="0" applyFont="1" applyBorder="1" applyAlignment="1">
      <alignment horizontal="center"/>
    </xf>
    <xf numFmtId="0" fontId="17" fillId="0" borderId="0" xfId="0" applyFont="1"/>
    <xf numFmtId="39" fontId="12" fillId="0" borderId="38" xfId="0" applyNumberFormat="1" applyFont="1" applyBorder="1"/>
    <xf numFmtId="0" fontId="18" fillId="0" borderId="39" xfId="0" applyFont="1" applyBorder="1" applyAlignment="1">
      <alignment horizontal="center"/>
    </xf>
    <xf numFmtId="0" fontId="18" fillId="0" borderId="40" xfId="0" applyFont="1" applyBorder="1"/>
    <xf numFmtId="2" fontId="18" fillId="0" borderId="40" xfId="0" applyNumberFormat="1" applyFont="1" applyBorder="1" applyProtection="1">
      <protection locked="0"/>
    </xf>
    <xf numFmtId="0" fontId="19" fillId="0" borderId="39" xfId="0" applyFont="1" applyBorder="1"/>
    <xf numFmtId="0" fontId="18" fillId="0" borderId="0" xfId="0" applyFont="1" applyProtection="1">
      <protection locked="0"/>
    </xf>
    <xf numFmtId="0" fontId="9" fillId="0" borderId="37" xfId="0" applyFont="1" applyBorder="1" applyAlignment="1">
      <alignment horizontal="right" vertical="center"/>
    </xf>
    <xf numFmtId="0" fontId="17" fillId="0" borderId="0" xfId="0" applyFont="1" applyAlignment="1">
      <alignment wrapText="1"/>
    </xf>
    <xf numFmtId="0" fontId="9" fillId="0" borderId="44" xfId="0" applyFont="1" applyBorder="1" applyAlignment="1">
      <alignment horizontal="right" vertical="center"/>
    </xf>
    <xf numFmtId="0" fontId="9" fillId="0" borderId="35" xfId="0" applyFont="1" applyBorder="1" applyAlignment="1" applyProtection="1">
      <alignment vertical="center"/>
      <protection locked="0"/>
    </xf>
    <xf numFmtId="0" fontId="9" fillId="0" borderId="36" xfId="0" applyFont="1" applyBorder="1" applyAlignment="1" applyProtection="1">
      <alignment vertical="center"/>
      <protection locked="0"/>
    </xf>
    <xf numFmtId="0" fontId="9" fillId="0" borderId="37" xfId="0" applyFont="1" applyBorder="1" applyAlignment="1" applyProtection="1">
      <alignment vertical="center"/>
      <protection locked="0"/>
    </xf>
    <xf numFmtId="0" fontId="9" fillId="0" borderId="38"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39" xfId="0" applyFont="1" applyBorder="1" applyAlignment="1" applyProtection="1">
      <alignment horizontal="center"/>
      <protection locked="0"/>
    </xf>
    <xf numFmtId="0" fontId="10" fillId="0" borderId="0" xfId="0" applyFont="1" applyProtection="1">
      <protection locked="0"/>
    </xf>
    <xf numFmtId="0" fontId="9" fillId="0" borderId="35" xfId="0" applyFont="1" applyBorder="1" applyProtection="1">
      <protection locked="0"/>
    </xf>
    <xf numFmtId="0" fontId="9" fillId="0" borderId="38" xfId="0" applyFont="1" applyBorder="1" applyProtection="1">
      <protection locked="0"/>
    </xf>
    <xf numFmtId="0" fontId="9" fillId="0" borderId="40" xfId="0" applyFont="1" applyBorder="1" applyProtection="1">
      <protection locked="0"/>
    </xf>
    <xf numFmtId="0" fontId="9" fillId="0" borderId="39" xfId="0" applyFont="1" applyBorder="1" applyProtection="1">
      <protection locked="0"/>
    </xf>
    <xf numFmtId="0" fontId="11" fillId="0" borderId="0" xfId="0" applyFont="1" applyAlignment="1" applyProtection="1">
      <alignment wrapText="1"/>
      <protection locked="0"/>
    </xf>
    <xf numFmtId="0" fontId="11" fillId="0" borderId="0" xfId="0" applyFont="1" applyAlignment="1" applyProtection="1">
      <alignment horizontal="left" indent="2"/>
      <protection locked="0"/>
    </xf>
    <xf numFmtId="39" fontId="9" fillId="0" borderId="39" xfId="0" applyNumberFormat="1" applyFont="1" applyBorder="1" applyProtection="1">
      <protection locked="0"/>
    </xf>
    <xf numFmtId="0" fontId="11" fillId="0" borderId="0" xfId="0" applyFont="1" applyProtection="1">
      <protection locked="0"/>
    </xf>
    <xf numFmtId="0" fontId="9" fillId="0" borderId="41" xfId="0" applyFont="1" applyBorder="1" applyAlignment="1" applyProtection="1">
      <alignment vertical="center"/>
      <protection locked="0"/>
    </xf>
    <xf numFmtId="0" fontId="9" fillId="0" borderId="42" xfId="0" applyFont="1" applyBorder="1" applyAlignment="1" applyProtection="1">
      <alignment vertical="center"/>
      <protection locked="0"/>
    </xf>
    <xf numFmtId="0" fontId="9" fillId="0" borderId="42" xfId="0" applyFont="1" applyBorder="1" applyAlignment="1" applyProtection="1">
      <alignment horizontal="right" vertical="center"/>
      <protection locked="0"/>
    </xf>
    <xf numFmtId="39" fontId="9" fillId="0" borderId="43" xfId="0" applyNumberFormat="1" applyFont="1" applyBorder="1" applyAlignment="1" applyProtection="1">
      <alignment vertical="center"/>
      <protection locked="0"/>
    </xf>
    <xf numFmtId="0" fontId="9" fillId="0" borderId="44" xfId="0" applyFont="1" applyBorder="1" applyAlignment="1" applyProtection="1">
      <alignment vertical="center"/>
      <protection locked="0"/>
    </xf>
    <xf numFmtId="0" fontId="9" fillId="0" borderId="39"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12" fillId="0" borderId="0" xfId="0" applyFont="1" applyProtection="1">
      <protection locked="0"/>
    </xf>
    <xf numFmtId="0" fontId="9" fillId="0" borderId="0" xfId="0" applyFont="1" applyAlignment="1" applyProtection="1">
      <alignment horizontal="left" indent="1"/>
      <protection locked="0"/>
    </xf>
    <xf numFmtId="0" fontId="9" fillId="0" borderId="40" xfId="0" applyFont="1" applyBorder="1" applyAlignment="1" applyProtection="1">
      <alignment horizontal="center"/>
      <protection locked="0"/>
    </xf>
    <xf numFmtId="0" fontId="13" fillId="0" borderId="0" xfId="2" applyFont="1" applyAlignment="1">
      <alignment wrapText="1"/>
    </xf>
    <xf numFmtId="0" fontId="15" fillId="0" borderId="0" xfId="2" applyFont="1" applyAlignment="1">
      <alignment horizontal="right" wrapText="1"/>
    </xf>
    <xf numFmtId="0" fontId="3" fillId="0" borderId="1" xfId="2" applyFont="1" applyBorder="1" applyAlignment="1">
      <alignment horizontal="left" vertical="center" indent="1"/>
    </xf>
    <xf numFmtId="0" fontId="2" fillId="0" borderId="2" xfId="2" applyBorder="1" applyAlignment="1">
      <alignment horizontal="left" vertical="center" indent="1"/>
    </xf>
    <xf numFmtId="0" fontId="2" fillId="0" borderId="3" xfId="2" applyBorder="1" applyAlignment="1">
      <alignment horizontal="left" indent="1"/>
    </xf>
    <xf numFmtId="0" fontId="2" fillId="0" borderId="4" xfId="2" applyBorder="1" applyAlignment="1">
      <alignment horizontal="left" vertical="center" indent="1"/>
    </xf>
    <xf numFmtId="0" fontId="2" fillId="0" borderId="5" xfId="2" applyBorder="1" applyAlignment="1">
      <alignment horizontal="left" vertical="center" indent="1"/>
    </xf>
    <xf numFmtId="0" fontId="2" fillId="0" borderId="6" xfId="2" applyBorder="1" applyAlignment="1">
      <alignment horizontal="left" indent="1"/>
    </xf>
    <xf numFmtId="0" fontId="2" fillId="0" borderId="21" xfId="2" applyBorder="1" applyAlignment="1">
      <alignment horizontal="center"/>
    </xf>
    <xf numFmtId="0" fontId="2" fillId="0" borderId="0" xfId="2" applyAlignment="1">
      <alignment horizontal="center"/>
    </xf>
    <xf numFmtId="0" fontId="6" fillId="0" borderId="12" xfId="2" applyFont="1" applyBorder="1" applyAlignment="1">
      <alignment horizontal="left" vertical="center"/>
    </xf>
    <xf numFmtId="0" fontId="6" fillId="0" borderId="13" xfId="2" applyFont="1" applyBorder="1" applyAlignment="1">
      <alignment horizontal="left" vertical="center"/>
    </xf>
  </cellXfs>
  <cellStyles count="4">
    <cellStyle name="Comma 2" xfId="3" xr:uid="{B24ABF04-6965-462A-B1F5-8FF0F5B2B4C8}"/>
    <cellStyle name="Normal" xfId="0" builtinId="0"/>
    <cellStyle name="Normal 2" xfId="2" xr:uid="{13BF8D51-CE54-4D4B-81E0-B2E5B3BA78BC}"/>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333375</xdr:colOff>
      <xdr:row>106</xdr:row>
      <xdr:rowOff>161925</xdr:rowOff>
    </xdr:from>
    <xdr:to>
      <xdr:col>9</xdr:col>
      <xdr:colOff>142875</xdr:colOff>
      <xdr:row>107</xdr:row>
      <xdr:rowOff>9525</xdr:rowOff>
    </xdr:to>
    <xdr:sp macro="" textlink="">
      <xdr:nvSpPr>
        <xdr:cNvPr id="2" name="Line 1">
          <a:extLst>
            <a:ext uri="{FF2B5EF4-FFF2-40B4-BE49-F238E27FC236}">
              <a16:creationId xmlns:a16="http://schemas.microsoft.com/office/drawing/2014/main" id="{7C45A57F-C2CC-4F10-A390-B0F70F5070AC}"/>
            </a:ext>
          </a:extLst>
        </xdr:cNvPr>
        <xdr:cNvSpPr>
          <a:spLocks noChangeShapeType="1"/>
        </xdr:cNvSpPr>
      </xdr:nvSpPr>
      <xdr:spPr bwMode="auto">
        <a:xfrm flipH="1" flipV="1">
          <a:off x="2343150" y="16316325"/>
          <a:ext cx="190500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342900</xdr:colOff>
      <xdr:row>110</xdr:row>
      <xdr:rowOff>152400</xdr:rowOff>
    </xdr:from>
    <xdr:to>
      <xdr:col>9</xdr:col>
      <xdr:colOff>676275</xdr:colOff>
      <xdr:row>110</xdr:row>
      <xdr:rowOff>152400</xdr:rowOff>
    </xdr:to>
    <xdr:sp macro="" textlink="">
      <xdr:nvSpPr>
        <xdr:cNvPr id="3" name="Line 2">
          <a:extLst>
            <a:ext uri="{FF2B5EF4-FFF2-40B4-BE49-F238E27FC236}">
              <a16:creationId xmlns:a16="http://schemas.microsoft.com/office/drawing/2014/main" id="{79E3A30D-2101-45F9-B81F-B39B5000E333}"/>
            </a:ext>
          </a:extLst>
        </xdr:cNvPr>
        <xdr:cNvSpPr>
          <a:spLocks noChangeShapeType="1"/>
        </xdr:cNvSpPr>
      </xdr:nvSpPr>
      <xdr:spPr bwMode="auto">
        <a:xfrm>
          <a:off x="2352675" y="1695450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7B585-56BD-464B-A6B4-A53F98871951}">
  <dimension ref="A1:F86"/>
  <sheetViews>
    <sheetView showGridLines="0" view="pageBreakPreview" zoomScale="85" zoomScaleNormal="100" zoomScaleSheetLayoutView="85" workbookViewId="0">
      <selection activeCell="I86" sqref="I86"/>
    </sheetView>
  </sheetViews>
  <sheetFormatPr defaultRowHeight="12.75" x14ac:dyDescent="0.2"/>
  <cols>
    <col min="1" max="1" width="5.7109375" style="99" customWidth="1"/>
    <col min="2" max="2" width="48.7109375" style="99" customWidth="1"/>
    <col min="3" max="3" width="9.140625" style="99"/>
    <col min="4" max="4" width="8.28515625" style="99" customWidth="1"/>
    <col min="5" max="5" width="10.85546875" style="99" customWidth="1"/>
    <col min="6" max="6" width="12.85546875" style="99" customWidth="1"/>
    <col min="7" max="16384" width="9.140625" style="99"/>
  </cols>
  <sheetData>
    <row r="1" spans="1:6" ht="28.5" customHeight="1" x14ac:dyDescent="0.2">
      <c r="A1" s="96" t="s">
        <v>124</v>
      </c>
      <c r="B1" s="97"/>
      <c r="C1" s="97"/>
      <c r="D1" s="97"/>
      <c r="E1" s="97"/>
      <c r="F1" s="98"/>
    </row>
    <row r="2" spans="1:6" ht="28.5" customHeight="1" x14ac:dyDescent="0.2">
      <c r="A2" s="100"/>
      <c r="B2" s="101"/>
      <c r="C2" s="102" t="s">
        <v>125</v>
      </c>
      <c r="D2" s="102" t="s">
        <v>42</v>
      </c>
      <c r="E2" s="102" t="s">
        <v>126</v>
      </c>
      <c r="F2" s="100" t="s">
        <v>43</v>
      </c>
    </row>
    <row r="3" spans="1:6" ht="19.5" customHeight="1" x14ac:dyDescent="0.2">
      <c r="A3" s="103"/>
      <c r="B3" s="62" t="s">
        <v>127</v>
      </c>
      <c r="C3" s="104"/>
      <c r="D3" s="104"/>
      <c r="E3" s="104"/>
      <c r="F3" s="105"/>
    </row>
    <row r="4" spans="1:6" ht="33" customHeight="1" x14ac:dyDescent="0.2">
      <c r="A4" s="103"/>
      <c r="B4" s="65" t="s">
        <v>128</v>
      </c>
      <c r="C4" s="106"/>
      <c r="D4" s="106"/>
      <c r="E4" s="106"/>
      <c r="F4" s="107"/>
    </row>
    <row r="5" spans="1:6" ht="19.5" customHeight="1" x14ac:dyDescent="0.2">
      <c r="A5" s="103"/>
      <c r="B5" s="62" t="s">
        <v>129</v>
      </c>
      <c r="C5" s="106"/>
      <c r="D5" s="106"/>
      <c r="E5" s="106"/>
      <c r="F5" s="107"/>
    </row>
    <row r="6" spans="1:6" ht="19.5" customHeight="1" x14ac:dyDescent="0.2">
      <c r="A6" s="103"/>
      <c r="B6" s="62" t="s">
        <v>130</v>
      </c>
      <c r="C6" s="106"/>
      <c r="D6" s="106"/>
      <c r="E6" s="106"/>
      <c r="F6" s="107"/>
    </row>
    <row r="7" spans="1:6" ht="19.5" customHeight="1" x14ac:dyDescent="0.2">
      <c r="A7" s="103"/>
      <c r="B7" s="68" t="s">
        <v>131</v>
      </c>
      <c r="C7" s="106"/>
      <c r="D7" s="106"/>
      <c r="E7" s="106"/>
      <c r="F7" s="107"/>
    </row>
    <row r="8" spans="1:6" ht="46.5" customHeight="1" x14ac:dyDescent="0.2">
      <c r="A8" s="103" t="s">
        <v>132</v>
      </c>
      <c r="B8" s="108" t="s">
        <v>133</v>
      </c>
      <c r="C8" s="106">
        <v>10</v>
      </c>
      <c r="D8" s="106" t="s">
        <v>134</v>
      </c>
      <c r="E8" s="109">
        <v>0</v>
      </c>
      <c r="F8" s="110">
        <f t="shared" ref="F8:F16" si="0">C8*E8</f>
        <v>0</v>
      </c>
    </row>
    <row r="9" spans="1:6" ht="19.5" customHeight="1" x14ac:dyDescent="0.2">
      <c r="A9" s="103" t="s">
        <v>135</v>
      </c>
      <c r="B9" s="111" t="s">
        <v>136</v>
      </c>
      <c r="C9" s="106">
        <v>10</v>
      </c>
      <c r="D9" s="106" t="s">
        <v>134</v>
      </c>
      <c r="E9" s="109">
        <v>0</v>
      </c>
      <c r="F9" s="110">
        <f t="shared" si="0"/>
        <v>0</v>
      </c>
    </row>
    <row r="10" spans="1:6" ht="33" customHeight="1" x14ac:dyDescent="0.2">
      <c r="A10" s="103" t="s">
        <v>137</v>
      </c>
      <c r="B10" s="112" t="s">
        <v>138</v>
      </c>
      <c r="C10" s="106">
        <v>10</v>
      </c>
      <c r="D10" s="106" t="s">
        <v>134</v>
      </c>
      <c r="E10" s="109">
        <v>0</v>
      </c>
      <c r="F10" s="110">
        <f t="shared" si="0"/>
        <v>0</v>
      </c>
    </row>
    <row r="11" spans="1:6" ht="33" customHeight="1" x14ac:dyDescent="0.2">
      <c r="A11" s="103" t="s">
        <v>139</v>
      </c>
      <c r="B11" s="108" t="s">
        <v>140</v>
      </c>
      <c r="C11" s="106">
        <v>1</v>
      </c>
      <c r="D11" s="106" t="s">
        <v>134</v>
      </c>
      <c r="E11" s="109">
        <v>0</v>
      </c>
      <c r="F11" s="110">
        <f t="shared" si="0"/>
        <v>0</v>
      </c>
    </row>
    <row r="12" spans="1:6" ht="19.5" customHeight="1" x14ac:dyDescent="0.2">
      <c r="A12" s="103" t="s">
        <v>141</v>
      </c>
      <c r="B12" s="111" t="s">
        <v>136</v>
      </c>
      <c r="C12" s="106">
        <v>1</v>
      </c>
      <c r="D12" s="106" t="s">
        <v>134</v>
      </c>
      <c r="E12" s="109">
        <v>0</v>
      </c>
      <c r="F12" s="110">
        <f t="shared" si="0"/>
        <v>0</v>
      </c>
    </row>
    <row r="13" spans="1:6" ht="33" customHeight="1" x14ac:dyDescent="0.2">
      <c r="A13" s="103" t="s">
        <v>142</v>
      </c>
      <c r="B13" s="112" t="s">
        <v>138</v>
      </c>
      <c r="C13" s="106">
        <v>1</v>
      </c>
      <c r="D13" s="106" t="s">
        <v>134</v>
      </c>
      <c r="E13" s="109">
        <v>0</v>
      </c>
      <c r="F13" s="110">
        <f t="shared" si="0"/>
        <v>0</v>
      </c>
    </row>
    <row r="14" spans="1:6" ht="46.5" customHeight="1" x14ac:dyDescent="0.2">
      <c r="A14" s="103" t="s">
        <v>143</v>
      </c>
      <c r="B14" s="108" t="s">
        <v>144</v>
      </c>
      <c r="C14" s="106">
        <v>421</v>
      </c>
      <c r="D14" s="106" t="s">
        <v>145</v>
      </c>
      <c r="E14" s="109">
        <v>0</v>
      </c>
      <c r="F14" s="110">
        <f t="shared" si="0"/>
        <v>0</v>
      </c>
    </row>
    <row r="15" spans="1:6" ht="60" customHeight="1" x14ac:dyDescent="0.2">
      <c r="A15" s="103" t="s">
        <v>146</v>
      </c>
      <c r="B15" s="108" t="s">
        <v>147</v>
      </c>
      <c r="C15" s="106">
        <v>411</v>
      </c>
      <c r="D15" s="106" t="s">
        <v>145</v>
      </c>
      <c r="E15" s="109">
        <v>0</v>
      </c>
      <c r="F15" s="110">
        <f t="shared" si="0"/>
        <v>0</v>
      </c>
    </row>
    <row r="16" spans="1:6" ht="19.5" customHeight="1" x14ac:dyDescent="0.2">
      <c r="A16" s="103" t="s">
        <v>148</v>
      </c>
      <c r="B16" s="111" t="s">
        <v>149</v>
      </c>
      <c r="C16" s="106">
        <v>411</v>
      </c>
      <c r="D16" s="106" t="s">
        <v>145</v>
      </c>
      <c r="E16" s="109">
        <v>0</v>
      </c>
      <c r="F16" s="110">
        <f t="shared" si="0"/>
        <v>0</v>
      </c>
    </row>
    <row r="17" spans="1:6" ht="73.5" customHeight="1" x14ac:dyDescent="0.2">
      <c r="A17" s="103" t="s">
        <v>150</v>
      </c>
      <c r="B17" s="113" t="s">
        <v>151</v>
      </c>
      <c r="C17" s="106"/>
      <c r="D17" s="106" t="s">
        <v>152</v>
      </c>
      <c r="E17" s="109">
        <v>0</v>
      </c>
      <c r="F17" s="110">
        <f>E17</f>
        <v>0</v>
      </c>
    </row>
    <row r="18" spans="1:6" ht="33" customHeight="1" x14ac:dyDescent="0.2">
      <c r="A18" s="103" t="s">
        <v>153</v>
      </c>
      <c r="B18" s="108" t="s">
        <v>154</v>
      </c>
      <c r="C18" s="106">
        <v>1</v>
      </c>
      <c r="D18" s="106" t="s">
        <v>134</v>
      </c>
      <c r="E18" s="109">
        <v>0</v>
      </c>
      <c r="F18" s="110">
        <f t="shared" ref="F18:F23" si="1">C18*E18</f>
        <v>0</v>
      </c>
    </row>
    <row r="19" spans="1:6" ht="19.5" customHeight="1" x14ac:dyDescent="0.2">
      <c r="A19" s="103" t="s">
        <v>155</v>
      </c>
      <c r="B19" s="111" t="s">
        <v>156</v>
      </c>
      <c r="C19" s="106">
        <v>1</v>
      </c>
      <c r="D19" s="106" t="s">
        <v>134</v>
      </c>
      <c r="E19" s="109">
        <v>0</v>
      </c>
      <c r="F19" s="110">
        <f t="shared" si="1"/>
        <v>0</v>
      </c>
    </row>
    <row r="20" spans="1:6" ht="33" customHeight="1" x14ac:dyDescent="0.2">
      <c r="A20" s="103" t="s">
        <v>157</v>
      </c>
      <c r="B20" s="108" t="s">
        <v>158</v>
      </c>
      <c r="C20" s="106">
        <v>1</v>
      </c>
      <c r="D20" s="106" t="s">
        <v>134</v>
      </c>
      <c r="E20" s="109">
        <v>0</v>
      </c>
      <c r="F20" s="110">
        <f t="shared" si="1"/>
        <v>0</v>
      </c>
    </row>
    <row r="21" spans="1:6" ht="33" customHeight="1" x14ac:dyDescent="0.2">
      <c r="A21" s="103" t="s">
        <v>159</v>
      </c>
      <c r="B21" s="108" t="s">
        <v>160</v>
      </c>
      <c r="C21" s="106">
        <v>1</v>
      </c>
      <c r="D21" s="106" t="s">
        <v>134</v>
      </c>
      <c r="E21" s="109">
        <v>0</v>
      </c>
      <c r="F21" s="110">
        <f t="shared" si="1"/>
        <v>0</v>
      </c>
    </row>
    <row r="22" spans="1:6" ht="19.5" customHeight="1" x14ac:dyDescent="0.2">
      <c r="A22" s="103" t="s">
        <v>161</v>
      </c>
      <c r="B22" s="111" t="s">
        <v>156</v>
      </c>
      <c r="C22" s="106">
        <v>1</v>
      </c>
      <c r="D22" s="106" t="s">
        <v>134</v>
      </c>
      <c r="E22" s="109">
        <v>0</v>
      </c>
      <c r="F22" s="110">
        <f t="shared" si="1"/>
        <v>0</v>
      </c>
    </row>
    <row r="23" spans="1:6" ht="33" customHeight="1" x14ac:dyDescent="0.2">
      <c r="A23" s="103" t="s">
        <v>162</v>
      </c>
      <c r="B23" s="108" t="s">
        <v>163</v>
      </c>
      <c r="C23" s="106">
        <v>1</v>
      </c>
      <c r="D23" s="106" t="s">
        <v>134</v>
      </c>
      <c r="E23" s="109">
        <v>0</v>
      </c>
      <c r="F23" s="110">
        <f t="shared" si="1"/>
        <v>0</v>
      </c>
    </row>
    <row r="24" spans="1:6" ht="12" customHeight="1" x14ac:dyDescent="0.2">
      <c r="A24" s="107"/>
      <c r="B24" s="57"/>
      <c r="C24" s="106"/>
      <c r="D24" s="106"/>
      <c r="E24" s="106"/>
      <c r="F24" s="107"/>
    </row>
    <row r="25" spans="1:6" ht="28.5" customHeight="1" x14ac:dyDescent="0.2">
      <c r="A25" s="114"/>
      <c r="B25" s="115"/>
      <c r="C25" s="115"/>
      <c r="D25" s="115"/>
      <c r="E25" s="116" t="s">
        <v>74</v>
      </c>
      <c r="F25" s="117">
        <f>F8+F9+F10+F11+F12+F13+F14+F15+F16+F17+F18+F19+F20+F21+F22+F23</f>
        <v>0</v>
      </c>
    </row>
    <row r="26" spans="1:6" ht="28.5" customHeight="1" x14ac:dyDescent="0.2">
      <c r="A26" s="114" t="s">
        <v>124</v>
      </c>
      <c r="B26" s="115"/>
      <c r="C26" s="115"/>
      <c r="D26" s="115"/>
      <c r="E26" s="115"/>
      <c r="F26" s="118"/>
    </row>
    <row r="27" spans="1:6" ht="28.5" customHeight="1" x14ac:dyDescent="0.2">
      <c r="A27" s="119"/>
      <c r="B27" s="77"/>
      <c r="C27" s="120" t="s">
        <v>125</v>
      </c>
      <c r="D27" s="120" t="s">
        <v>42</v>
      </c>
      <c r="E27" s="120" t="s">
        <v>126</v>
      </c>
      <c r="F27" s="119" t="s">
        <v>43</v>
      </c>
    </row>
    <row r="28" spans="1:6" ht="19.5" customHeight="1" x14ac:dyDescent="0.2">
      <c r="A28" s="103" t="s">
        <v>132</v>
      </c>
      <c r="B28" s="111" t="s">
        <v>156</v>
      </c>
      <c r="C28" s="104">
        <v>1</v>
      </c>
      <c r="D28" s="104" t="s">
        <v>134</v>
      </c>
      <c r="E28" s="121">
        <v>0</v>
      </c>
      <c r="F28" s="122">
        <f>C28*E28</f>
        <v>0</v>
      </c>
    </row>
    <row r="29" spans="1:6" ht="33" customHeight="1" x14ac:dyDescent="0.2">
      <c r="A29" s="103" t="s">
        <v>135</v>
      </c>
      <c r="B29" s="108" t="s">
        <v>164</v>
      </c>
      <c r="C29" s="106">
        <v>1</v>
      </c>
      <c r="D29" s="106" t="s">
        <v>134</v>
      </c>
      <c r="E29" s="109">
        <v>0</v>
      </c>
      <c r="F29" s="110">
        <f>C29*E29</f>
        <v>0</v>
      </c>
    </row>
    <row r="30" spans="1:6" ht="19.5" customHeight="1" x14ac:dyDescent="0.2">
      <c r="A30" s="103" t="s">
        <v>137</v>
      </c>
      <c r="B30" s="111" t="s">
        <v>156</v>
      </c>
      <c r="C30" s="106">
        <v>1</v>
      </c>
      <c r="D30" s="106" t="s">
        <v>134</v>
      </c>
      <c r="E30" s="109">
        <v>0</v>
      </c>
      <c r="F30" s="110">
        <f>C30*E30</f>
        <v>0</v>
      </c>
    </row>
    <row r="31" spans="1:6" ht="33" customHeight="1" x14ac:dyDescent="0.2">
      <c r="A31" s="103" t="s">
        <v>139</v>
      </c>
      <c r="B31" s="108" t="s">
        <v>165</v>
      </c>
      <c r="C31" s="106">
        <v>1</v>
      </c>
      <c r="D31" s="106" t="s">
        <v>134</v>
      </c>
      <c r="E31" s="109">
        <v>0</v>
      </c>
      <c r="F31" s="110">
        <f>C31*E31</f>
        <v>0</v>
      </c>
    </row>
    <row r="32" spans="1:6" ht="19.5" customHeight="1" x14ac:dyDescent="0.2">
      <c r="A32" s="103" t="s">
        <v>141</v>
      </c>
      <c r="B32" s="111" t="s">
        <v>166</v>
      </c>
      <c r="C32" s="106">
        <v>1</v>
      </c>
      <c r="D32" s="106" t="s">
        <v>134</v>
      </c>
      <c r="E32" s="109">
        <v>0</v>
      </c>
      <c r="F32" s="110">
        <f>C32*E32</f>
        <v>0</v>
      </c>
    </row>
    <row r="33" spans="1:6" ht="19.5" customHeight="1" x14ac:dyDescent="0.2">
      <c r="A33" s="103"/>
      <c r="B33" s="68" t="s">
        <v>167</v>
      </c>
      <c r="C33" s="106"/>
      <c r="D33" s="106"/>
      <c r="E33" s="106"/>
      <c r="F33" s="107"/>
    </row>
    <row r="34" spans="1:6" ht="19.5" customHeight="1" x14ac:dyDescent="0.2">
      <c r="A34" s="103" t="s">
        <v>142</v>
      </c>
      <c r="B34" s="123" t="s">
        <v>168</v>
      </c>
      <c r="C34" s="106">
        <v>58</v>
      </c>
      <c r="D34" s="106" t="s">
        <v>145</v>
      </c>
      <c r="E34" s="109">
        <v>0</v>
      </c>
      <c r="F34" s="110">
        <f t="shared" ref="F34:F39" si="2">C34*E34</f>
        <v>0</v>
      </c>
    </row>
    <row r="35" spans="1:6" ht="46.5" customHeight="1" x14ac:dyDescent="0.2">
      <c r="A35" s="103" t="s">
        <v>143</v>
      </c>
      <c r="B35" s="108" t="s">
        <v>169</v>
      </c>
      <c r="C35" s="106">
        <v>25</v>
      </c>
      <c r="D35" s="106" t="s">
        <v>145</v>
      </c>
      <c r="E35" s="109">
        <v>0</v>
      </c>
      <c r="F35" s="110">
        <f t="shared" si="2"/>
        <v>0</v>
      </c>
    </row>
    <row r="36" spans="1:6" ht="33" customHeight="1" x14ac:dyDescent="0.2">
      <c r="A36" s="103" t="s">
        <v>146</v>
      </c>
      <c r="B36" s="108" t="s">
        <v>170</v>
      </c>
      <c r="C36" s="106">
        <v>209</v>
      </c>
      <c r="D36" s="106" t="s">
        <v>145</v>
      </c>
      <c r="E36" s="109">
        <v>0</v>
      </c>
      <c r="F36" s="110">
        <f t="shared" si="2"/>
        <v>0</v>
      </c>
    </row>
    <row r="37" spans="1:6" ht="33" customHeight="1" x14ac:dyDescent="0.2">
      <c r="A37" s="103" t="s">
        <v>148</v>
      </c>
      <c r="B37" s="108" t="s">
        <v>171</v>
      </c>
      <c r="C37" s="106">
        <v>15</v>
      </c>
      <c r="D37" s="106" t="s">
        <v>145</v>
      </c>
      <c r="E37" s="109">
        <v>0</v>
      </c>
      <c r="F37" s="110">
        <f t="shared" si="2"/>
        <v>0</v>
      </c>
    </row>
    <row r="38" spans="1:6" ht="46.5" customHeight="1" x14ac:dyDescent="0.2">
      <c r="A38" s="103" t="s">
        <v>150</v>
      </c>
      <c r="B38" s="108" t="s">
        <v>172</v>
      </c>
      <c r="C38" s="106">
        <v>62</v>
      </c>
      <c r="D38" s="106" t="s">
        <v>157</v>
      </c>
      <c r="E38" s="109">
        <v>0</v>
      </c>
      <c r="F38" s="110">
        <f t="shared" si="2"/>
        <v>0</v>
      </c>
    </row>
    <row r="39" spans="1:6" ht="19.5" customHeight="1" x14ac:dyDescent="0.2">
      <c r="A39" s="103" t="s">
        <v>153</v>
      </c>
      <c r="B39" s="123" t="s">
        <v>173</v>
      </c>
      <c r="C39" s="106">
        <v>10</v>
      </c>
      <c r="D39" s="106" t="s">
        <v>134</v>
      </c>
      <c r="E39" s="109">
        <v>0</v>
      </c>
      <c r="F39" s="110">
        <f t="shared" si="2"/>
        <v>0</v>
      </c>
    </row>
    <row r="40" spans="1:6" ht="60" customHeight="1" x14ac:dyDescent="0.2">
      <c r="A40" s="103" t="s">
        <v>155</v>
      </c>
      <c r="B40" s="108" t="s">
        <v>174</v>
      </c>
      <c r="C40" s="106"/>
      <c r="D40" s="106" t="s">
        <v>152</v>
      </c>
      <c r="E40" s="109">
        <v>0</v>
      </c>
      <c r="F40" s="110">
        <f>E40</f>
        <v>0</v>
      </c>
    </row>
    <row r="41" spans="1:6" ht="33" customHeight="1" x14ac:dyDescent="0.2">
      <c r="A41" s="103" t="s">
        <v>157</v>
      </c>
      <c r="B41" s="108" t="s">
        <v>175</v>
      </c>
      <c r="C41" s="106">
        <v>13</v>
      </c>
      <c r="D41" s="106" t="s">
        <v>134</v>
      </c>
      <c r="E41" s="109">
        <v>0</v>
      </c>
      <c r="F41" s="110">
        <f t="shared" ref="F41:F46" si="3">C41*E41</f>
        <v>0</v>
      </c>
    </row>
    <row r="42" spans="1:6" ht="33" customHeight="1" x14ac:dyDescent="0.2">
      <c r="A42" s="103" t="s">
        <v>159</v>
      </c>
      <c r="B42" s="108" t="s">
        <v>176</v>
      </c>
      <c r="C42" s="106">
        <v>9</v>
      </c>
      <c r="D42" s="106" t="s">
        <v>134</v>
      </c>
      <c r="E42" s="109">
        <v>0</v>
      </c>
      <c r="F42" s="110">
        <f t="shared" si="3"/>
        <v>0</v>
      </c>
    </row>
    <row r="43" spans="1:6" ht="33" customHeight="1" x14ac:dyDescent="0.2">
      <c r="A43" s="103" t="s">
        <v>161</v>
      </c>
      <c r="B43" s="108" t="s">
        <v>177</v>
      </c>
      <c r="C43" s="106">
        <v>1</v>
      </c>
      <c r="D43" s="106" t="s">
        <v>134</v>
      </c>
      <c r="E43" s="109">
        <v>0</v>
      </c>
      <c r="F43" s="110">
        <f t="shared" si="3"/>
        <v>0</v>
      </c>
    </row>
    <row r="44" spans="1:6" ht="33" customHeight="1" x14ac:dyDescent="0.2">
      <c r="A44" s="103" t="s">
        <v>162</v>
      </c>
      <c r="B44" s="108" t="s">
        <v>178</v>
      </c>
      <c r="C44" s="106">
        <v>1</v>
      </c>
      <c r="D44" s="106" t="s">
        <v>134</v>
      </c>
      <c r="E44" s="109">
        <v>0</v>
      </c>
      <c r="F44" s="110">
        <f t="shared" si="3"/>
        <v>0</v>
      </c>
    </row>
    <row r="45" spans="1:6" ht="46.5" customHeight="1" x14ac:dyDescent="0.2">
      <c r="A45" s="103" t="s">
        <v>179</v>
      </c>
      <c r="B45" s="108" t="s">
        <v>180</v>
      </c>
      <c r="C45" s="106">
        <v>1</v>
      </c>
      <c r="D45" s="106" t="s">
        <v>134</v>
      </c>
      <c r="E45" s="109">
        <v>0</v>
      </c>
      <c r="F45" s="110">
        <f t="shared" si="3"/>
        <v>0</v>
      </c>
    </row>
    <row r="46" spans="1:6" ht="46.5" customHeight="1" x14ac:dyDescent="0.2">
      <c r="A46" s="103" t="s">
        <v>181</v>
      </c>
      <c r="B46" s="108" t="s">
        <v>182</v>
      </c>
      <c r="C46" s="106">
        <v>1</v>
      </c>
      <c r="D46" s="106" t="s">
        <v>134</v>
      </c>
      <c r="E46" s="109">
        <v>0</v>
      </c>
      <c r="F46" s="110">
        <f t="shared" si="3"/>
        <v>0</v>
      </c>
    </row>
    <row r="47" spans="1:6" ht="19.5" customHeight="1" x14ac:dyDescent="0.2">
      <c r="A47" s="103"/>
      <c r="B47" s="62" t="s">
        <v>183</v>
      </c>
      <c r="C47" s="106"/>
      <c r="D47" s="106"/>
      <c r="E47" s="106"/>
      <c r="F47" s="107"/>
    </row>
    <row r="48" spans="1:6" ht="19.5" customHeight="1" x14ac:dyDescent="0.2">
      <c r="A48" s="103"/>
      <c r="B48" s="68" t="s">
        <v>131</v>
      </c>
      <c r="C48" s="106"/>
      <c r="D48" s="106"/>
      <c r="E48" s="106"/>
      <c r="F48" s="107"/>
    </row>
    <row r="49" spans="1:6" ht="12" customHeight="1" x14ac:dyDescent="0.2">
      <c r="A49" s="107"/>
      <c r="B49" s="57"/>
      <c r="C49" s="106"/>
      <c r="D49" s="106"/>
      <c r="E49" s="106"/>
      <c r="F49" s="107"/>
    </row>
    <row r="50" spans="1:6" ht="28.5" customHeight="1" x14ac:dyDescent="0.2">
      <c r="A50" s="114"/>
      <c r="B50" s="115"/>
      <c r="C50" s="115"/>
      <c r="D50" s="115"/>
      <c r="E50" s="116" t="s">
        <v>74</v>
      </c>
      <c r="F50" s="117">
        <f>F28+F29+F30+F31+F32+F34+F35+F36+F37+F38+F39+F40+F41+F42+F43+F44+F45+F46</f>
        <v>0</v>
      </c>
    </row>
    <row r="51" spans="1:6" ht="28.5" customHeight="1" x14ac:dyDescent="0.2">
      <c r="A51" s="114" t="s">
        <v>124</v>
      </c>
      <c r="B51" s="115"/>
      <c r="C51" s="115"/>
      <c r="D51" s="115"/>
      <c r="E51" s="115"/>
      <c r="F51" s="118"/>
    </row>
    <row r="52" spans="1:6" ht="28.5" customHeight="1" x14ac:dyDescent="0.2">
      <c r="A52" s="119"/>
      <c r="B52" s="77"/>
      <c r="C52" s="120" t="s">
        <v>125</v>
      </c>
      <c r="D52" s="120" t="s">
        <v>42</v>
      </c>
      <c r="E52" s="120" t="s">
        <v>126</v>
      </c>
      <c r="F52" s="119" t="s">
        <v>43</v>
      </c>
    </row>
    <row r="53" spans="1:6" ht="46.5" customHeight="1" x14ac:dyDescent="0.2">
      <c r="A53" s="103" t="s">
        <v>132</v>
      </c>
      <c r="B53" s="108" t="s">
        <v>184</v>
      </c>
      <c r="C53" s="104">
        <v>31</v>
      </c>
      <c r="D53" s="104" t="s">
        <v>145</v>
      </c>
      <c r="E53" s="121">
        <v>0</v>
      </c>
      <c r="F53" s="122">
        <f t="shared" ref="F53:F63" si="4">C53*E53</f>
        <v>0</v>
      </c>
    </row>
    <row r="54" spans="1:6" ht="46.5" customHeight="1" x14ac:dyDescent="0.2">
      <c r="A54" s="103" t="s">
        <v>135</v>
      </c>
      <c r="B54" s="108" t="s">
        <v>133</v>
      </c>
      <c r="C54" s="106">
        <v>7</v>
      </c>
      <c r="D54" s="106" t="s">
        <v>134</v>
      </c>
      <c r="E54" s="109">
        <v>0</v>
      </c>
      <c r="F54" s="110">
        <f t="shared" si="4"/>
        <v>0</v>
      </c>
    </row>
    <row r="55" spans="1:6" ht="19.5" customHeight="1" x14ac:dyDescent="0.2">
      <c r="A55" s="103" t="s">
        <v>137</v>
      </c>
      <c r="B55" s="111" t="s">
        <v>185</v>
      </c>
      <c r="C55" s="106">
        <v>7</v>
      </c>
      <c r="D55" s="106" t="s">
        <v>134</v>
      </c>
      <c r="E55" s="109">
        <v>0</v>
      </c>
      <c r="F55" s="110">
        <f t="shared" si="4"/>
        <v>0</v>
      </c>
    </row>
    <row r="56" spans="1:6" ht="33" customHeight="1" x14ac:dyDescent="0.2">
      <c r="A56" s="103" t="s">
        <v>139</v>
      </c>
      <c r="B56" s="112" t="s">
        <v>186</v>
      </c>
      <c r="C56" s="106">
        <v>7</v>
      </c>
      <c r="D56" s="106" t="s">
        <v>134</v>
      </c>
      <c r="E56" s="109">
        <v>0</v>
      </c>
      <c r="F56" s="110">
        <f t="shared" si="4"/>
        <v>0</v>
      </c>
    </row>
    <row r="57" spans="1:6" ht="46.5" customHeight="1" x14ac:dyDescent="0.2">
      <c r="A57" s="103" t="s">
        <v>141</v>
      </c>
      <c r="B57" s="108" t="s">
        <v>187</v>
      </c>
      <c r="C57" s="106">
        <v>41</v>
      </c>
      <c r="D57" s="106" t="s">
        <v>145</v>
      </c>
      <c r="E57" s="109">
        <v>0</v>
      </c>
      <c r="F57" s="110">
        <f t="shared" si="4"/>
        <v>0</v>
      </c>
    </row>
    <row r="58" spans="1:6" ht="46.5" customHeight="1" x14ac:dyDescent="0.2">
      <c r="A58" s="103" t="s">
        <v>142</v>
      </c>
      <c r="B58" s="108" t="s">
        <v>188</v>
      </c>
      <c r="C58" s="106">
        <v>183</v>
      </c>
      <c r="D58" s="106" t="s">
        <v>134</v>
      </c>
      <c r="E58" s="109">
        <v>0</v>
      </c>
      <c r="F58" s="110">
        <f t="shared" si="4"/>
        <v>0</v>
      </c>
    </row>
    <row r="59" spans="1:6" ht="33" customHeight="1" x14ac:dyDescent="0.2">
      <c r="A59" s="103" t="s">
        <v>143</v>
      </c>
      <c r="B59" s="108" t="s">
        <v>189</v>
      </c>
      <c r="C59" s="106">
        <v>3</v>
      </c>
      <c r="D59" s="106" t="s">
        <v>134</v>
      </c>
      <c r="E59" s="109">
        <v>0</v>
      </c>
      <c r="F59" s="110">
        <f t="shared" si="4"/>
        <v>0</v>
      </c>
    </row>
    <row r="60" spans="1:6" ht="33" customHeight="1" x14ac:dyDescent="0.2">
      <c r="A60" s="103" t="s">
        <v>146</v>
      </c>
      <c r="B60" s="108" t="s">
        <v>190</v>
      </c>
      <c r="C60" s="106">
        <v>1</v>
      </c>
      <c r="D60" s="106" t="s">
        <v>134</v>
      </c>
      <c r="E60" s="109">
        <v>0</v>
      </c>
      <c r="F60" s="110">
        <f t="shared" si="4"/>
        <v>0</v>
      </c>
    </row>
    <row r="61" spans="1:6" ht="33" customHeight="1" x14ac:dyDescent="0.2">
      <c r="A61" s="103" t="s">
        <v>148</v>
      </c>
      <c r="B61" s="108" t="s">
        <v>191</v>
      </c>
      <c r="C61" s="106">
        <v>1</v>
      </c>
      <c r="D61" s="106" t="s">
        <v>134</v>
      </c>
      <c r="E61" s="109">
        <v>0</v>
      </c>
      <c r="F61" s="110">
        <f t="shared" si="4"/>
        <v>0</v>
      </c>
    </row>
    <row r="62" spans="1:6" ht="33" customHeight="1" x14ac:dyDescent="0.2">
      <c r="A62" s="103" t="s">
        <v>150</v>
      </c>
      <c r="B62" s="108" t="s">
        <v>192</v>
      </c>
      <c r="C62" s="106">
        <v>1</v>
      </c>
      <c r="D62" s="106" t="s">
        <v>134</v>
      </c>
      <c r="E62" s="109">
        <v>0</v>
      </c>
      <c r="F62" s="110">
        <f t="shared" si="4"/>
        <v>0</v>
      </c>
    </row>
    <row r="63" spans="1:6" ht="33" customHeight="1" x14ac:dyDescent="0.2">
      <c r="A63" s="103" t="s">
        <v>153</v>
      </c>
      <c r="B63" s="108" t="s">
        <v>193</v>
      </c>
      <c r="C63" s="106">
        <v>1</v>
      </c>
      <c r="D63" s="106" t="s">
        <v>134</v>
      </c>
      <c r="E63" s="109">
        <v>0</v>
      </c>
      <c r="F63" s="110">
        <f t="shared" si="4"/>
        <v>0</v>
      </c>
    </row>
    <row r="64" spans="1:6" ht="19.5" customHeight="1" x14ac:dyDescent="0.2">
      <c r="A64" s="103"/>
      <c r="B64" s="68" t="s">
        <v>167</v>
      </c>
      <c r="C64" s="106"/>
      <c r="D64" s="106"/>
      <c r="E64" s="106"/>
      <c r="F64" s="107"/>
    </row>
    <row r="65" spans="1:6" ht="46.5" customHeight="1" x14ac:dyDescent="0.2">
      <c r="A65" s="103" t="s">
        <v>155</v>
      </c>
      <c r="B65" s="108" t="s">
        <v>169</v>
      </c>
      <c r="C65" s="106">
        <v>32</v>
      </c>
      <c r="D65" s="106" t="s">
        <v>145</v>
      </c>
      <c r="E65" s="109">
        <v>0</v>
      </c>
      <c r="F65" s="110">
        <f>C65*E65</f>
        <v>0</v>
      </c>
    </row>
    <row r="66" spans="1:6" ht="46.5" customHeight="1" x14ac:dyDescent="0.2">
      <c r="A66" s="103" t="s">
        <v>157</v>
      </c>
      <c r="B66" s="108" t="s">
        <v>172</v>
      </c>
      <c r="C66" s="106">
        <v>63</v>
      </c>
      <c r="D66" s="106" t="s">
        <v>157</v>
      </c>
      <c r="E66" s="109">
        <v>0</v>
      </c>
      <c r="F66" s="110">
        <f>C66*E66</f>
        <v>0</v>
      </c>
    </row>
    <row r="67" spans="1:6" ht="19.5" customHeight="1" x14ac:dyDescent="0.2">
      <c r="A67" s="103"/>
      <c r="B67" s="62" t="s">
        <v>194</v>
      </c>
      <c r="C67" s="106"/>
      <c r="D67" s="106"/>
      <c r="E67" s="106"/>
      <c r="F67" s="107"/>
    </row>
    <row r="68" spans="1:6" ht="19.5" customHeight="1" x14ac:dyDescent="0.2">
      <c r="A68" s="103"/>
      <c r="B68" s="68" t="s">
        <v>195</v>
      </c>
      <c r="C68" s="106"/>
      <c r="D68" s="106"/>
      <c r="E68" s="106"/>
      <c r="F68" s="107"/>
    </row>
    <row r="69" spans="1:6" ht="46.5" customHeight="1" x14ac:dyDescent="0.2">
      <c r="A69" s="103" t="s">
        <v>159</v>
      </c>
      <c r="B69" s="108" t="s">
        <v>196</v>
      </c>
      <c r="C69" s="106"/>
      <c r="D69" s="106" t="s">
        <v>152</v>
      </c>
      <c r="E69" s="109">
        <v>1500</v>
      </c>
      <c r="F69" s="110">
        <f>E69</f>
        <v>1500</v>
      </c>
    </row>
    <row r="70" spans="1:6" ht="19.5" customHeight="1" x14ac:dyDescent="0.2">
      <c r="A70" s="103"/>
      <c r="B70" s="68" t="s">
        <v>197</v>
      </c>
      <c r="C70" s="106"/>
      <c r="D70" s="106"/>
      <c r="E70" s="106"/>
      <c r="F70" s="107"/>
    </row>
    <row r="71" spans="1:6" ht="33" customHeight="1" x14ac:dyDescent="0.2">
      <c r="A71" s="103" t="s">
        <v>161</v>
      </c>
      <c r="B71" s="108" t="s">
        <v>198</v>
      </c>
      <c r="C71" s="106"/>
      <c r="D71" s="106" t="s">
        <v>152</v>
      </c>
      <c r="E71" s="109">
        <v>1000</v>
      </c>
      <c r="F71" s="110">
        <f>E71</f>
        <v>1000</v>
      </c>
    </row>
    <row r="72" spans="1:6" ht="24" customHeight="1" x14ac:dyDescent="0.2">
      <c r="A72" s="107"/>
      <c r="B72" s="57"/>
      <c r="C72" s="106"/>
      <c r="D72" s="106"/>
      <c r="E72" s="106"/>
      <c r="F72" s="107"/>
    </row>
    <row r="73" spans="1:6" ht="28.5" customHeight="1" x14ac:dyDescent="0.2">
      <c r="A73" s="114"/>
      <c r="B73" s="115"/>
      <c r="C73" s="115"/>
      <c r="D73" s="115"/>
      <c r="E73" s="116" t="s">
        <v>74</v>
      </c>
      <c r="F73" s="117">
        <f>F53+F54+F55+F56+F57+F58+F59+F60+F61+F62+F63+F65+F66+F69+F71</f>
        <v>2500</v>
      </c>
    </row>
    <row r="74" spans="1:6" ht="28.5" customHeight="1" x14ac:dyDescent="0.2">
      <c r="A74" s="114" t="s">
        <v>124</v>
      </c>
      <c r="B74" s="115"/>
      <c r="C74" s="115"/>
      <c r="D74" s="115"/>
      <c r="E74" s="115"/>
      <c r="F74" s="118"/>
    </row>
    <row r="75" spans="1:6" ht="28.5" customHeight="1" x14ac:dyDescent="0.2">
      <c r="A75" s="119"/>
      <c r="B75" s="77"/>
      <c r="C75" s="120" t="s">
        <v>125</v>
      </c>
      <c r="D75" s="120" t="s">
        <v>42</v>
      </c>
      <c r="E75" s="120" t="s">
        <v>126</v>
      </c>
      <c r="F75" s="119" t="s">
        <v>43</v>
      </c>
    </row>
    <row r="76" spans="1:6" ht="19.5" customHeight="1" x14ac:dyDescent="0.2">
      <c r="A76" s="107"/>
      <c r="B76" s="80" t="s">
        <v>85</v>
      </c>
      <c r="C76" s="104"/>
      <c r="D76" s="104"/>
      <c r="E76" s="104"/>
      <c r="F76" s="105"/>
    </row>
    <row r="77" spans="1:6" ht="28.5" customHeight="1" x14ac:dyDescent="0.2">
      <c r="A77" s="107"/>
      <c r="B77" s="57"/>
      <c r="C77" s="106"/>
      <c r="D77" s="106"/>
      <c r="E77" s="106"/>
      <c r="F77" s="107"/>
    </row>
    <row r="78" spans="1:6" ht="19.5" customHeight="1" x14ac:dyDescent="0.2">
      <c r="A78" s="107"/>
      <c r="B78" s="81" t="s">
        <v>199</v>
      </c>
      <c r="C78" s="106"/>
      <c r="D78" s="106"/>
      <c r="E78" s="124" t="s">
        <v>3</v>
      </c>
      <c r="F78" s="110">
        <f>F25</f>
        <v>0</v>
      </c>
    </row>
    <row r="79" spans="1:6" ht="14.25" customHeight="1" x14ac:dyDescent="0.2">
      <c r="A79" s="107"/>
      <c r="B79" s="57"/>
      <c r="C79" s="106"/>
      <c r="D79" s="106"/>
      <c r="E79" s="106"/>
      <c r="F79" s="107"/>
    </row>
    <row r="80" spans="1:6" ht="19.5" customHeight="1" x14ac:dyDescent="0.2">
      <c r="A80" s="107"/>
      <c r="B80" s="81" t="s">
        <v>200</v>
      </c>
      <c r="C80" s="106"/>
      <c r="D80" s="106"/>
      <c r="E80" s="124" t="s">
        <v>3</v>
      </c>
      <c r="F80" s="110">
        <f>F50</f>
        <v>0</v>
      </c>
    </row>
    <row r="81" spans="1:6" ht="14.25" customHeight="1" x14ac:dyDescent="0.2">
      <c r="A81" s="107"/>
      <c r="B81" s="57"/>
      <c r="C81" s="106"/>
      <c r="D81" s="106"/>
      <c r="E81" s="106"/>
      <c r="F81" s="107"/>
    </row>
    <row r="82" spans="1:6" ht="19.5" customHeight="1" x14ac:dyDescent="0.2">
      <c r="A82" s="107"/>
      <c r="B82" s="81" t="s">
        <v>201</v>
      </c>
      <c r="C82" s="106"/>
      <c r="D82" s="106"/>
      <c r="E82" s="124" t="s">
        <v>3</v>
      </c>
      <c r="F82" s="110">
        <f>F73</f>
        <v>2500</v>
      </c>
    </row>
    <row r="83" spans="1:6" ht="14.25" customHeight="1" x14ac:dyDescent="0.2">
      <c r="A83" s="107"/>
      <c r="B83" s="57"/>
      <c r="C83" s="106"/>
      <c r="D83" s="106"/>
      <c r="E83" s="106"/>
      <c r="F83" s="107"/>
    </row>
    <row r="84" spans="1:6" ht="300" customHeight="1" x14ac:dyDescent="0.2">
      <c r="A84" s="107"/>
      <c r="B84" s="57"/>
      <c r="C84" s="106"/>
      <c r="D84" s="106"/>
      <c r="E84" s="106"/>
      <c r="F84" s="107"/>
    </row>
    <row r="85" spans="1:6" ht="228.75" customHeight="1" x14ac:dyDescent="0.2">
      <c r="A85" s="107"/>
      <c r="B85" s="57"/>
      <c r="C85" s="106"/>
      <c r="D85" s="106"/>
      <c r="E85" s="106"/>
      <c r="F85" s="107"/>
    </row>
    <row r="86" spans="1:6" ht="28.5" customHeight="1" x14ac:dyDescent="0.2">
      <c r="A86" s="114"/>
      <c r="B86" s="115"/>
      <c r="C86" s="115"/>
      <c r="D86" s="115"/>
      <c r="E86" s="116" t="s">
        <v>89</v>
      </c>
      <c r="F86" s="117">
        <f>F78+F80+F82</f>
        <v>2500</v>
      </c>
    </row>
  </sheetData>
  <printOptions horizontalCentered="1"/>
  <pageMargins left="0" right="0" top="0.58333333333333337" bottom="0.58333333333333337" header="0.50555555555555554" footer="0.50555555555555554"/>
  <pageSetup scale="96" orientation="portrait" useFirstPageNumber="1" horizontalDpi="300" verticalDpi="300" r:id="rId1"/>
  <headerFooter>
    <oddFooter>&amp;CPage 02 / &amp;P</oddFooter>
  </headerFooter>
  <rowBreaks count="4" manualBreakCount="4">
    <brk id="25" max="16383" man="1"/>
    <brk id="50" max="16383" man="1"/>
    <brk id="73" max="16383" man="1"/>
    <brk id="8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FCDA9-EFDE-452D-B156-8892B507493F}">
  <dimension ref="A1:F45"/>
  <sheetViews>
    <sheetView showGridLines="0" view="pageBreakPreview" zoomScale="85" zoomScaleNormal="100" zoomScaleSheetLayoutView="85" workbookViewId="0"/>
  </sheetViews>
  <sheetFormatPr defaultRowHeight="12.75" x14ac:dyDescent="0.2"/>
  <cols>
    <col min="1" max="1" width="5.7109375" style="99" customWidth="1"/>
    <col min="2" max="2" width="48.7109375" style="99" customWidth="1"/>
    <col min="3" max="3" width="9.140625" style="99"/>
    <col min="4" max="4" width="8.28515625" style="99" customWidth="1"/>
    <col min="5" max="5" width="10.85546875" style="99" customWidth="1"/>
    <col min="6" max="6" width="12.85546875" style="99" customWidth="1"/>
    <col min="7" max="16384" width="9.140625" style="99"/>
  </cols>
  <sheetData>
    <row r="1" spans="1:6" ht="28.5" customHeight="1" x14ac:dyDescent="0.2">
      <c r="A1" s="96" t="s">
        <v>922</v>
      </c>
      <c r="B1" s="97"/>
      <c r="C1" s="97"/>
      <c r="D1" s="97"/>
      <c r="E1" s="97"/>
      <c r="F1" s="132" t="s">
        <v>923</v>
      </c>
    </row>
    <row r="2" spans="1:6" ht="28.5" customHeight="1" x14ac:dyDescent="0.2">
      <c r="A2" s="100"/>
      <c r="B2" s="101"/>
      <c r="C2" s="102" t="s">
        <v>125</v>
      </c>
      <c r="D2" s="102" t="s">
        <v>42</v>
      </c>
      <c r="E2" s="102" t="s">
        <v>126</v>
      </c>
      <c r="F2" s="100" t="s">
        <v>43</v>
      </c>
    </row>
    <row r="3" spans="1:6" ht="17.25" customHeight="1" x14ac:dyDescent="0.2">
      <c r="A3" s="103"/>
      <c r="B3" s="125" t="s">
        <v>924</v>
      </c>
      <c r="C3" s="104"/>
      <c r="D3" s="104"/>
      <c r="E3" s="104"/>
      <c r="F3" s="105"/>
    </row>
    <row r="4" spans="1:6" ht="84.75" customHeight="1" x14ac:dyDescent="0.2">
      <c r="A4" s="103"/>
      <c r="B4" s="133" t="s">
        <v>925</v>
      </c>
      <c r="C4" s="106"/>
      <c r="D4" s="106"/>
      <c r="E4" s="106"/>
      <c r="F4" s="107"/>
    </row>
    <row r="5" spans="1:6" ht="30.75" customHeight="1" x14ac:dyDescent="0.2">
      <c r="A5" s="103"/>
      <c r="B5" s="133" t="s">
        <v>926</v>
      </c>
      <c r="C5" s="106"/>
      <c r="D5" s="106"/>
      <c r="E5" s="106"/>
      <c r="F5" s="107"/>
    </row>
    <row r="6" spans="1:6" ht="17.25" customHeight="1" x14ac:dyDescent="0.2">
      <c r="A6" s="103"/>
      <c r="B6" s="125" t="s">
        <v>309</v>
      </c>
      <c r="C6" s="106"/>
      <c r="D6" s="106"/>
      <c r="E6" s="106"/>
      <c r="F6" s="107"/>
    </row>
    <row r="7" spans="1:6" ht="17.25" customHeight="1" x14ac:dyDescent="0.2">
      <c r="A7" s="103"/>
      <c r="B7" s="62" t="s">
        <v>129</v>
      </c>
      <c r="C7" s="106"/>
      <c r="D7" s="106"/>
      <c r="E7" s="106"/>
      <c r="F7" s="107"/>
    </row>
    <row r="8" spans="1:6" ht="44.25" customHeight="1" x14ac:dyDescent="0.2">
      <c r="A8" s="103"/>
      <c r="B8" s="70" t="s">
        <v>927</v>
      </c>
      <c r="C8" s="106"/>
      <c r="D8" s="106"/>
      <c r="E8" s="106"/>
      <c r="F8" s="107"/>
    </row>
    <row r="9" spans="1:6" ht="17.25" customHeight="1" x14ac:dyDescent="0.2">
      <c r="A9" s="103"/>
      <c r="B9" s="68" t="s">
        <v>928</v>
      </c>
      <c r="C9" s="106"/>
      <c r="D9" s="106"/>
      <c r="E9" s="106"/>
      <c r="F9" s="107"/>
    </row>
    <row r="10" spans="1:6" ht="84.75" customHeight="1" x14ac:dyDescent="0.2">
      <c r="A10" s="103" t="s">
        <v>132</v>
      </c>
      <c r="B10" s="108" t="s">
        <v>929</v>
      </c>
      <c r="C10" s="106">
        <v>2</v>
      </c>
      <c r="D10" s="106" t="s">
        <v>134</v>
      </c>
      <c r="E10" s="109">
        <v>0</v>
      </c>
      <c r="F10" s="110">
        <f>C10*E10</f>
        <v>0</v>
      </c>
    </row>
    <row r="11" spans="1:6" ht="17.25" customHeight="1" x14ac:dyDescent="0.2">
      <c r="A11" s="103" t="s">
        <v>135</v>
      </c>
      <c r="B11" s="111" t="s">
        <v>930</v>
      </c>
      <c r="C11" s="106">
        <v>10</v>
      </c>
      <c r="D11" s="106" t="s">
        <v>157</v>
      </c>
      <c r="E11" s="109">
        <v>0</v>
      </c>
      <c r="F11" s="110">
        <f>C11*E11</f>
        <v>0</v>
      </c>
    </row>
    <row r="12" spans="1:6" ht="84.75" customHeight="1" x14ac:dyDescent="0.2">
      <c r="A12" s="103" t="s">
        <v>137</v>
      </c>
      <c r="B12" s="108" t="s">
        <v>931</v>
      </c>
      <c r="C12" s="106">
        <v>2</v>
      </c>
      <c r="D12" s="106" t="s">
        <v>134</v>
      </c>
      <c r="E12" s="109">
        <v>0</v>
      </c>
      <c r="F12" s="110">
        <f>C12*E12</f>
        <v>0</v>
      </c>
    </row>
    <row r="13" spans="1:6" ht="17.25" customHeight="1" x14ac:dyDescent="0.2">
      <c r="A13" s="103" t="s">
        <v>139</v>
      </c>
      <c r="B13" s="111" t="s">
        <v>930</v>
      </c>
      <c r="C13" s="106">
        <v>10</v>
      </c>
      <c r="D13" s="106" t="s">
        <v>157</v>
      </c>
      <c r="E13" s="109">
        <v>0</v>
      </c>
      <c r="F13" s="110">
        <f>C13*E13</f>
        <v>0</v>
      </c>
    </row>
    <row r="14" spans="1:6" ht="245.25" customHeight="1" x14ac:dyDescent="0.2">
      <c r="A14" s="107"/>
      <c r="B14" s="57"/>
      <c r="C14" s="106"/>
      <c r="D14" s="106"/>
      <c r="E14" s="106"/>
      <c r="F14" s="107"/>
    </row>
    <row r="15" spans="1:6" ht="28.5" customHeight="1" x14ac:dyDescent="0.2">
      <c r="A15" s="114"/>
      <c r="B15" s="115"/>
      <c r="C15" s="115"/>
      <c r="D15" s="115"/>
      <c r="E15" s="116" t="s">
        <v>74</v>
      </c>
      <c r="F15" s="117">
        <f>F10+F11+F12+F13</f>
        <v>0</v>
      </c>
    </row>
    <row r="16" spans="1:6" ht="28.5" customHeight="1" x14ac:dyDescent="0.2">
      <c r="A16" s="114" t="s">
        <v>922</v>
      </c>
      <c r="B16" s="115"/>
      <c r="C16" s="115"/>
      <c r="D16" s="115"/>
      <c r="E16" s="115"/>
      <c r="F16" s="134" t="s">
        <v>923</v>
      </c>
    </row>
    <row r="17" spans="1:6" ht="28.5" customHeight="1" x14ac:dyDescent="0.2">
      <c r="A17" s="119"/>
      <c r="B17" s="77"/>
      <c r="C17" s="120" t="s">
        <v>125</v>
      </c>
      <c r="D17" s="120" t="s">
        <v>42</v>
      </c>
      <c r="E17" s="120" t="s">
        <v>126</v>
      </c>
      <c r="F17" s="119" t="s">
        <v>43</v>
      </c>
    </row>
    <row r="18" spans="1:6" ht="30.75" customHeight="1" x14ac:dyDescent="0.2">
      <c r="A18" s="103"/>
      <c r="B18" s="70" t="s">
        <v>505</v>
      </c>
      <c r="C18" s="104"/>
      <c r="D18" s="104"/>
      <c r="E18" s="104"/>
      <c r="F18" s="105"/>
    </row>
    <row r="19" spans="1:6" ht="152.25" customHeight="1" x14ac:dyDescent="0.2">
      <c r="A19" s="103"/>
      <c r="B19" s="70" t="s">
        <v>932</v>
      </c>
      <c r="C19" s="106"/>
      <c r="D19" s="106"/>
      <c r="E19" s="106"/>
      <c r="F19" s="107"/>
    </row>
    <row r="20" spans="1:6" ht="17.25" customHeight="1" x14ac:dyDescent="0.2">
      <c r="A20" s="103"/>
      <c r="B20" s="68" t="s">
        <v>933</v>
      </c>
      <c r="C20" s="106"/>
      <c r="D20" s="106"/>
      <c r="E20" s="106"/>
      <c r="F20" s="107"/>
    </row>
    <row r="21" spans="1:6" ht="98.25" customHeight="1" x14ac:dyDescent="0.2">
      <c r="A21" s="103" t="s">
        <v>132</v>
      </c>
      <c r="B21" s="108" t="s">
        <v>934</v>
      </c>
      <c r="C21" s="106">
        <v>1</v>
      </c>
      <c r="D21" s="106" t="s">
        <v>134</v>
      </c>
      <c r="E21" s="109">
        <v>0</v>
      </c>
      <c r="F21" s="110">
        <f>C21*E21</f>
        <v>0</v>
      </c>
    </row>
    <row r="22" spans="1:6" ht="98.25" customHeight="1" x14ac:dyDescent="0.2">
      <c r="A22" s="103" t="s">
        <v>135</v>
      </c>
      <c r="B22" s="108" t="s">
        <v>935</v>
      </c>
      <c r="C22" s="106">
        <v>1</v>
      </c>
      <c r="D22" s="106" t="s">
        <v>134</v>
      </c>
      <c r="E22" s="109">
        <v>0</v>
      </c>
      <c r="F22" s="110">
        <f>C22*E22</f>
        <v>0</v>
      </c>
    </row>
    <row r="23" spans="1:6" ht="281.25" customHeight="1" x14ac:dyDescent="0.2">
      <c r="A23" s="107"/>
      <c r="B23" s="57"/>
      <c r="C23" s="106"/>
      <c r="D23" s="106"/>
      <c r="E23" s="106"/>
      <c r="F23" s="107"/>
    </row>
    <row r="24" spans="1:6" ht="28.5" customHeight="1" x14ac:dyDescent="0.2">
      <c r="A24" s="114"/>
      <c r="B24" s="115"/>
      <c r="C24" s="115"/>
      <c r="D24" s="115"/>
      <c r="E24" s="116" t="s">
        <v>74</v>
      </c>
      <c r="F24" s="117">
        <f>F21+F22</f>
        <v>0</v>
      </c>
    </row>
    <row r="25" spans="1:6" ht="28.5" customHeight="1" x14ac:dyDescent="0.2">
      <c r="A25" s="114" t="s">
        <v>922</v>
      </c>
      <c r="B25" s="115"/>
      <c r="C25" s="115"/>
      <c r="D25" s="115"/>
      <c r="E25" s="115"/>
      <c r="F25" s="134" t="s">
        <v>923</v>
      </c>
    </row>
    <row r="26" spans="1:6" ht="28.5" customHeight="1" x14ac:dyDescent="0.2">
      <c r="A26" s="119"/>
      <c r="B26" s="77"/>
      <c r="C26" s="120" t="s">
        <v>125</v>
      </c>
      <c r="D26" s="120" t="s">
        <v>42</v>
      </c>
      <c r="E26" s="120" t="s">
        <v>126</v>
      </c>
      <c r="F26" s="119" t="s">
        <v>43</v>
      </c>
    </row>
    <row r="27" spans="1:6" ht="17.25" customHeight="1" x14ac:dyDescent="0.2">
      <c r="A27" s="107"/>
      <c r="B27" s="80" t="s">
        <v>85</v>
      </c>
      <c r="C27" s="104"/>
      <c r="D27" s="104"/>
      <c r="E27" s="104"/>
      <c r="F27" s="105"/>
    </row>
    <row r="28" spans="1:6" ht="28.5" customHeight="1" x14ac:dyDescent="0.2">
      <c r="A28" s="107"/>
      <c r="B28" s="57"/>
      <c r="C28" s="106"/>
      <c r="D28" s="106"/>
      <c r="E28" s="106"/>
      <c r="F28" s="107"/>
    </row>
    <row r="29" spans="1:6" ht="17.25" customHeight="1" x14ac:dyDescent="0.2">
      <c r="A29" s="107"/>
      <c r="B29" s="81" t="s">
        <v>936</v>
      </c>
      <c r="C29" s="106"/>
      <c r="D29" s="106"/>
      <c r="E29" s="124" t="s">
        <v>3</v>
      </c>
      <c r="F29" s="110">
        <f>F15</f>
        <v>0</v>
      </c>
    </row>
    <row r="30" spans="1:6" ht="14.25" customHeight="1" x14ac:dyDescent="0.2">
      <c r="A30" s="107"/>
      <c r="B30" s="57"/>
      <c r="C30" s="106"/>
      <c r="D30" s="106"/>
      <c r="E30" s="106"/>
      <c r="F30" s="107"/>
    </row>
    <row r="31" spans="1:6" ht="17.25" customHeight="1" x14ac:dyDescent="0.2">
      <c r="A31" s="107"/>
      <c r="B31" s="81" t="s">
        <v>937</v>
      </c>
      <c r="C31" s="106"/>
      <c r="D31" s="106"/>
      <c r="E31" s="124" t="s">
        <v>3</v>
      </c>
      <c r="F31" s="110">
        <f>F24</f>
        <v>0</v>
      </c>
    </row>
    <row r="32" spans="1:6" ht="14.25" customHeight="1" x14ac:dyDescent="0.2">
      <c r="A32" s="107"/>
      <c r="B32" s="57"/>
      <c r="C32" s="106"/>
      <c r="D32" s="106"/>
      <c r="E32" s="106"/>
      <c r="F32" s="107"/>
    </row>
    <row r="33" spans="1:6" ht="300" customHeight="1" x14ac:dyDescent="0.2">
      <c r="A33" s="107"/>
      <c r="B33" s="57"/>
      <c r="C33" s="106"/>
      <c r="D33" s="106"/>
      <c r="E33" s="106"/>
      <c r="F33" s="107"/>
    </row>
    <row r="34" spans="1:6" ht="269.25" customHeight="1" x14ac:dyDescent="0.2">
      <c r="A34" s="107"/>
      <c r="B34" s="57"/>
      <c r="C34" s="106"/>
      <c r="D34" s="106"/>
      <c r="E34" s="106"/>
      <c r="F34" s="107"/>
    </row>
    <row r="35" spans="1:6" ht="28.5" customHeight="1" x14ac:dyDescent="0.2">
      <c r="A35" s="114"/>
      <c r="B35" s="115"/>
      <c r="C35" s="115"/>
      <c r="D35" s="115"/>
      <c r="E35" s="116" t="s">
        <v>747</v>
      </c>
      <c r="F35" s="117">
        <f>F29+F31</f>
        <v>0</v>
      </c>
    </row>
    <row r="36" spans="1:6" ht="28.5" customHeight="1" x14ac:dyDescent="0.2">
      <c r="A36" s="114" t="s">
        <v>922</v>
      </c>
      <c r="B36" s="115"/>
      <c r="C36" s="115"/>
      <c r="D36" s="115"/>
      <c r="E36" s="115"/>
      <c r="F36" s="118"/>
    </row>
    <row r="37" spans="1:6" ht="28.5" customHeight="1" x14ac:dyDescent="0.2">
      <c r="A37" s="119"/>
      <c r="B37" s="77"/>
      <c r="C37" s="120" t="s">
        <v>125</v>
      </c>
      <c r="D37" s="120" t="s">
        <v>42</v>
      </c>
      <c r="E37" s="120" t="s">
        <v>126</v>
      </c>
      <c r="F37" s="119" t="s">
        <v>43</v>
      </c>
    </row>
    <row r="38" spans="1:6" ht="17.25" customHeight="1" x14ac:dyDescent="0.2">
      <c r="A38" s="107"/>
      <c r="B38" s="80" t="s">
        <v>938</v>
      </c>
      <c r="C38" s="104"/>
      <c r="D38" s="104"/>
      <c r="E38" s="104"/>
      <c r="F38" s="105"/>
    </row>
    <row r="39" spans="1:6" ht="28.5" customHeight="1" x14ac:dyDescent="0.2">
      <c r="A39" s="107"/>
      <c r="B39" s="57"/>
      <c r="C39" s="106"/>
      <c r="D39" s="106"/>
      <c r="E39" s="106"/>
      <c r="F39" s="107"/>
    </row>
    <row r="40" spans="1:6" ht="17.25" customHeight="1" x14ac:dyDescent="0.2">
      <c r="A40" s="107"/>
      <c r="B40" s="81" t="s">
        <v>939</v>
      </c>
      <c r="C40" s="106"/>
      <c r="D40" s="106"/>
      <c r="E40" s="124" t="s">
        <v>3</v>
      </c>
      <c r="F40" s="110">
        <f>F35</f>
        <v>0</v>
      </c>
    </row>
    <row r="41" spans="1:6" ht="14.25" customHeight="1" x14ac:dyDescent="0.2">
      <c r="A41" s="107"/>
      <c r="B41" s="57"/>
      <c r="C41" s="106"/>
      <c r="D41" s="106"/>
      <c r="E41" s="106"/>
      <c r="F41" s="107"/>
    </row>
    <row r="42" spans="1:6" ht="300" customHeight="1" x14ac:dyDescent="0.2">
      <c r="A42" s="107"/>
      <c r="B42" s="57"/>
      <c r="C42" s="106"/>
      <c r="D42" s="106"/>
      <c r="E42" s="106"/>
      <c r="F42" s="107"/>
    </row>
    <row r="43" spans="1:6" ht="300" customHeight="1" x14ac:dyDescent="0.2">
      <c r="A43" s="107"/>
      <c r="B43" s="57"/>
      <c r="C43" s="106"/>
      <c r="D43" s="106"/>
      <c r="E43" s="106"/>
      <c r="F43" s="107"/>
    </row>
    <row r="44" spans="1:6" ht="0.75" customHeight="1" x14ac:dyDescent="0.2">
      <c r="A44" s="107"/>
      <c r="B44" s="57"/>
      <c r="C44" s="106"/>
      <c r="D44" s="106"/>
      <c r="E44" s="106"/>
      <c r="F44" s="107"/>
    </row>
    <row r="45" spans="1:6" ht="28.5" customHeight="1" x14ac:dyDescent="0.2">
      <c r="A45" s="114"/>
      <c r="B45" s="115"/>
      <c r="C45" s="115"/>
      <c r="D45" s="115"/>
      <c r="E45" s="116" t="s">
        <v>881</v>
      </c>
      <c r="F45" s="117">
        <f>F40</f>
        <v>0</v>
      </c>
    </row>
  </sheetData>
  <sheetProtection algorithmName="SHA-512" hashValue="I1TU0GpsSt+bBXKuBxfFNVy55xNbXRBTHrJtbReWXAVznnO8cxyQZG8xONQkgjxOqlFhkzCncZpH+kKeg1f8rw==" saltValue="3OQsva1/RobtmKIE788ROg==" spinCount="100000" sheet="1" objects="1" scenarios="1"/>
  <printOptions horizontalCentered="1"/>
  <pageMargins left="0" right="0" top="0.58333333333333337" bottom="0.58333333333333337" header="0.50555555555555554" footer="0.50555555555555554"/>
  <pageSetup scale="96" orientation="portrait" useFirstPageNumber="1" horizontalDpi="300" verticalDpi="300" r:id="rId1"/>
  <headerFooter>
    <oddFooter>&amp;CPage 11 / &amp;P</oddFooter>
  </headerFooter>
  <rowBreaks count="4" manualBreakCount="4">
    <brk id="15" max="16383" man="1"/>
    <brk id="24" max="16383" man="1"/>
    <brk id="35" max="16383" man="1"/>
    <brk id="4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0EB0E-2AE5-4357-A907-8DE41BD64A28}">
  <dimension ref="A1:F110"/>
  <sheetViews>
    <sheetView showGridLines="0" view="pageBreakPreview" topLeftCell="A27" zoomScale="85" zoomScaleNormal="100" zoomScaleSheetLayoutView="85" workbookViewId="0"/>
  </sheetViews>
  <sheetFormatPr defaultRowHeight="12.75" x14ac:dyDescent="0.2"/>
  <cols>
    <col min="1" max="1" width="5.7109375" style="99" customWidth="1"/>
    <col min="2" max="2" width="48.7109375" style="99" customWidth="1"/>
    <col min="3" max="3" width="9.140625" style="99"/>
    <col min="4" max="4" width="8.28515625" style="99" customWidth="1"/>
    <col min="5" max="5" width="10.85546875" style="99" customWidth="1"/>
    <col min="6" max="6" width="12.85546875" style="99" customWidth="1"/>
    <col min="7" max="16384" width="9.140625" style="99"/>
  </cols>
  <sheetData>
    <row r="1" spans="1:6" ht="28.5" customHeight="1" x14ac:dyDescent="0.2">
      <c r="A1" s="96" t="s">
        <v>940</v>
      </c>
      <c r="B1" s="97"/>
      <c r="C1" s="97"/>
      <c r="D1" s="97"/>
      <c r="E1" s="97"/>
      <c r="F1" s="132" t="s">
        <v>941</v>
      </c>
    </row>
    <row r="2" spans="1:6" ht="28.5" customHeight="1" x14ac:dyDescent="0.2">
      <c r="A2" s="100"/>
      <c r="B2" s="101"/>
      <c r="C2" s="102" t="s">
        <v>125</v>
      </c>
      <c r="D2" s="102" t="s">
        <v>42</v>
      </c>
      <c r="E2" s="102" t="s">
        <v>126</v>
      </c>
      <c r="F2" s="100" t="s">
        <v>43</v>
      </c>
    </row>
    <row r="3" spans="1:6" ht="17.25" customHeight="1" x14ac:dyDescent="0.2">
      <c r="A3" s="103"/>
      <c r="B3" s="125" t="s">
        <v>942</v>
      </c>
      <c r="C3" s="104"/>
      <c r="D3" s="104"/>
      <c r="E3" s="104"/>
      <c r="F3" s="105"/>
    </row>
    <row r="4" spans="1:6" ht="17.25" customHeight="1" x14ac:dyDescent="0.2">
      <c r="A4" s="103"/>
      <c r="B4" s="62" t="s">
        <v>129</v>
      </c>
      <c r="C4" s="106"/>
      <c r="D4" s="106"/>
      <c r="E4" s="106"/>
      <c r="F4" s="107"/>
    </row>
    <row r="5" spans="1:6" ht="17.25" customHeight="1" x14ac:dyDescent="0.2">
      <c r="A5" s="103"/>
      <c r="B5" s="62" t="s">
        <v>943</v>
      </c>
      <c r="C5" s="106"/>
      <c r="D5" s="106"/>
      <c r="E5" s="106"/>
      <c r="F5" s="107"/>
    </row>
    <row r="6" spans="1:6" ht="44.25" customHeight="1" x14ac:dyDescent="0.2">
      <c r="A6" s="103"/>
      <c r="B6" s="65" t="s">
        <v>944</v>
      </c>
      <c r="C6" s="106"/>
      <c r="D6" s="106"/>
      <c r="E6" s="106"/>
      <c r="F6" s="107"/>
    </row>
    <row r="7" spans="1:6" ht="71.25" customHeight="1" x14ac:dyDescent="0.2">
      <c r="A7" s="103" t="s">
        <v>132</v>
      </c>
      <c r="B7" s="108" t="s">
        <v>945</v>
      </c>
      <c r="C7" s="106">
        <v>4</v>
      </c>
      <c r="D7" s="106" t="s">
        <v>134</v>
      </c>
      <c r="E7" s="109">
        <v>0</v>
      </c>
      <c r="F7" s="110">
        <f t="shared" ref="F7:F17" si="0">C7*E7</f>
        <v>0</v>
      </c>
    </row>
    <row r="8" spans="1:6" ht="17.25" customHeight="1" x14ac:dyDescent="0.2">
      <c r="A8" s="103" t="s">
        <v>135</v>
      </c>
      <c r="B8" s="111" t="s">
        <v>946</v>
      </c>
      <c r="C8" s="106">
        <v>2</v>
      </c>
      <c r="D8" s="106" t="s">
        <v>134</v>
      </c>
      <c r="E8" s="109">
        <v>0</v>
      </c>
      <c r="F8" s="110">
        <f t="shared" si="0"/>
        <v>0</v>
      </c>
    </row>
    <row r="9" spans="1:6" ht="71.25" customHeight="1" x14ac:dyDescent="0.2">
      <c r="A9" s="103" t="s">
        <v>137</v>
      </c>
      <c r="B9" s="108" t="s">
        <v>947</v>
      </c>
      <c r="C9" s="106">
        <v>4</v>
      </c>
      <c r="D9" s="106" t="s">
        <v>134</v>
      </c>
      <c r="E9" s="109">
        <v>0</v>
      </c>
      <c r="F9" s="110">
        <f t="shared" si="0"/>
        <v>0</v>
      </c>
    </row>
    <row r="10" spans="1:6" ht="17.25" customHeight="1" x14ac:dyDescent="0.2">
      <c r="A10" s="103" t="s">
        <v>139</v>
      </c>
      <c r="B10" s="111" t="s">
        <v>946</v>
      </c>
      <c r="C10" s="106">
        <v>2</v>
      </c>
      <c r="D10" s="106" t="s">
        <v>134</v>
      </c>
      <c r="E10" s="109">
        <v>0</v>
      </c>
      <c r="F10" s="110">
        <f t="shared" si="0"/>
        <v>0</v>
      </c>
    </row>
    <row r="11" spans="1:6" ht="71.25" customHeight="1" x14ac:dyDescent="0.2">
      <c r="A11" s="103" t="s">
        <v>141</v>
      </c>
      <c r="B11" s="108" t="s">
        <v>948</v>
      </c>
      <c r="C11" s="106">
        <v>5</v>
      </c>
      <c r="D11" s="106" t="s">
        <v>134</v>
      </c>
      <c r="E11" s="109">
        <v>0</v>
      </c>
      <c r="F11" s="110">
        <f t="shared" si="0"/>
        <v>0</v>
      </c>
    </row>
    <row r="12" spans="1:6" ht="17.25" customHeight="1" x14ac:dyDescent="0.2">
      <c r="A12" s="103" t="s">
        <v>142</v>
      </c>
      <c r="B12" s="111" t="s">
        <v>946</v>
      </c>
      <c r="C12" s="106">
        <v>3</v>
      </c>
      <c r="D12" s="106" t="s">
        <v>134</v>
      </c>
      <c r="E12" s="109">
        <v>0</v>
      </c>
      <c r="F12" s="110">
        <f t="shared" si="0"/>
        <v>0</v>
      </c>
    </row>
    <row r="13" spans="1:6" ht="57.75" customHeight="1" x14ac:dyDescent="0.2">
      <c r="A13" s="103" t="s">
        <v>143</v>
      </c>
      <c r="B13" s="108" t="s">
        <v>949</v>
      </c>
      <c r="C13" s="106">
        <v>5</v>
      </c>
      <c r="D13" s="106" t="s">
        <v>134</v>
      </c>
      <c r="E13" s="109">
        <v>0</v>
      </c>
      <c r="F13" s="110">
        <f t="shared" si="0"/>
        <v>0</v>
      </c>
    </row>
    <row r="14" spans="1:6" ht="17.25" customHeight="1" x14ac:dyDescent="0.2">
      <c r="A14" s="103" t="s">
        <v>146</v>
      </c>
      <c r="B14" s="111" t="s">
        <v>946</v>
      </c>
      <c r="C14" s="106">
        <v>3</v>
      </c>
      <c r="D14" s="106" t="s">
        <v>134</v>
      </c>
      <c r="E14" s="109">
        <v>0</v>
      </c>
      <c r="F14" s="110">
        <f t="shared" si="0"/>
        <v>0</v>
      </c>
    </row>
    <row r="15" spans="1:6" ht="44.25" customHeight="1" x14ac:dyDescent="0.2">
      <c r="A15" s="103" t="s">
        <v>148</v>
      </c>
      <c r="B15" s="108" t="s">
        <v>950</v>
      </c>
      <c r="C15" s="106">
        <v>5</v>
      </c>
      <c r="D15" s="106" t="s">
        <v>134</v>
      </c>
      <c r="E15" s="109">
        <v>0</v>
      </c>
      <c r="F15" s="110">
        <f t="shared" si="0"/>
        <v>0</v>
      </c>
    </row>
    <row r="16" spans="1:6" ht="17.25" customHeight="1" x14ac:dyDescent="0.2">
      <c r="A16" s="103" t="s">
        <v>150</v>
      </c>
      <c r="B16" s="111" t="s">
        <v>946</v>
      </c>
      <c r="C16" s="106">
        <v>3</v>
      </c>
      <c r="D16" s="106" t="s">
        <v>134</v>
      </c>
      <c r="E16" s="109">
        <v>0</v>
      </c>
      <c r="F16" s="110">
        <f t="shared" si="0"/>
        <v>0</v>
      </c>
    </row>
    <row r="17" spans="1:6" ht="44.25" customHeight="1" x14ac:dyDescent="0.2">
      <c r="A17" s="103" t="s">
        <v>153</v>
      </c>
      <c r="B17" s="112" t="s">
        <v>951</v>
      </c>
      <c r="C17" s="106">
        <v>5</v>
      </c>
      <c r="D17" s="106" t="s">
        <v>134</v>
      </c>
      <c r="E17" s="109">
        <v>0</v>
      </c>
      <c r="F17" s="110">
        <f t="shared" si="0"/>
        <v>0</v>
      </c>
    </row>
    <row r="18" spans="1:6" ht="135.75" customHeight="1" x14ac:dyDescent="0.2">
      <c r="A18" s="107"/>
      <c r="B18" s="57"/>
      <c r="C18" s="106"/>
      <c r="D18" s="106"/>
      <c r="E18" s="106"/>
      <c r="F18" s="107"/>
    </row>
    <row r="19" spans="1:6" ht="28.5" customHeight="1" x14ac:dyDescent="0.2">
      <c r="A19" s="114"/>
      <c r="B19" s="115"/>
      <c r="C19" s="115"/>
      <c r="D19" s="115"/>
      <c r="E19" s="116" t="s">
        <v>74</v>
      </c>
      <c r="F19" s="117">
        <f>F7+F8+F9+F10+F11+F12+F13+F14+F15+F16+F17</f>
        <v>0</v>
      </c>
    </row>
    <row r="20" spans="1:6" ht="28.5" customHeight="1" x14ac:dyDescent="0.2">
      <c r="A20" s="114" t="s">
        <v>940</v>
      </c>
      <c r="B20" s="115"/>
      <c r="C20" s="115"/>
      <c r="D20" s="115"/>
      <c r="E20" s="115"/>
      <c r="F20" s="134" t="s">
        <v>941</v>
      </c>
    </row>
    <row r="21" spans="1:6" ht="28.5" customHeight="1" x14ac:dyDescent="0.2">
      <c r="A21" s="119"/>
      <c r="B21" s="77"/>
      <c r="C21" s="120" t="s">
        <v>125</v>
      </c>
      <c r="D21" s="120" t="s">
        <v>42</v>
      </c>
      <c r="E21" s="120" t="s">
        <v>126</v>
      </c>
      <c r="F21" s="119" t="s">
        <v>43</v>
      </c>
    </row>
    <row r="22" spans="1:6" ht="17.25" customHeight="1" x14ac:dyDescent="0.2">
      <c r="A22" s="103"/>
      <c r="B22" s="125" t="s">
        <v>952</v>
      </c>
      <c r="C22" s="104"/>
      <c r="D22" s="104"/>
      <c r="E22" s="104"/>
      <c r="F22" s="105"/>
    </row>
    <row r="23" spans="1:6" ht="17.25" customHeight="1" x14ac:dyDescent="0.2">
      <c r="A23" s="103"/>
      <c r="B23" s="62" t="s">
        <v>953</v>
      </c>
      <c r="C23" s="106"/>
      <c r="D23" s="106"/>
      <c r="E23" s="106"/>
      <c r="F23" s="107"/>
    </row>
    <row r="24" spans="1:6" ht="30.75" customHeight="1" x14ac:dyDescent="0.2">
      <c r="A24" s="103"/>
      <c r="B24" s="70" t="s">
        <v>954</v>
      </c>
      <c r="C24" s="106"/>
      <c r="D24" s="106"/>
      <c r="E24" s="106"/>
      <c r="F24" s="107"/>
    </row>
    <row r="25" spans="1:6" ht="17.25" customHeight="1" x14ac:dyDescent="0.2">
      <c r="A25" s="103"/>
      <c r="B25" s="68" t="s">
        <v>955</v>
      </c>
      <c r="C25" s="106"/>
      <c r="D25" s="106"/>
      <c r="E25" s="106"/>
      <c r="F25" s="107"/>
    </row>
    <row r="26" spans="1:6" ht="71.25" customHeight="1" x14ac:dyDescent="0.2">
      <c r="A26" s="103" t="s">
        <v>132</v>
      </c>
      <c r="B26" s="108" t="s">
        <v>956</v>
      </c>
      <c r="C26" s="106">
        <v>2</v>
      </c>
      <c r="D26" s="106" t="s">
        <v>134</v>
      </c>
      <c r="E26" s="109">
        <v>0</v>
      </c>
      <c r="F26" s="110">
        <f>C26*E26</f>
        <v>0</v>
      </c>
    </row>
    <row r="27" spans="1:6" ht="17.25" customHeight="1" x14ac:dyDescent="0.2">
      <c r="A27" s="103"/>
      <c r="B27" s="68" t="s">
        <v>957</v>
      </c>
      <c r="C27" s="106"/>
      <c r="D27" s="106"/>
      <c r="E27" s="106"/>
      <c r="F27" s="107"/>
    </row>
    <row r="28" spans="1:6" ht="71.25" customHeight="1" x14ac:dyDescent="0.2">
      <c r="A28" s="103" t="s">
        <v>135</v>
      </c>
      <c r="B28" s="108" t="s">
        <v>958</v>
      </c>
      <c r="C28" s="106">
        <v>2</v>
      </c>
      <c r="D28" s="106" t="s">
        <v>134</v>
      </c>
      <c r="E28" s="109">
        <v>0</v>
      </c>
      <c r="F28" s="110">
        <f>C28*E28</f>
        <v>0</v>
      </c>
    </row>
    <row r="29" spans="1:6" ht="17.25" customHeight="1" x14ac:dyDescent="0.2">
      <c r="A29" s="103"/>
      <c r="B29" s="68" t="s">
        <v>959</v>
      </c>
      <c r="C29" s="106"/>
      <c r="D29" s="106"/>
      <c r="E29" s="106"/>
      <c r="F29" s="107"/>
    </row>
    <row r="30" spans="1:6" ht="57.75" customHeight="1" x14ac:dyDescent="0.2">
      <c r="A30" s="103" t="s">
        <v>137</v>
      </c>
      <c r="B30" s="108" t="s">
        <v>960</v>
      </c>
      <c r="C30" s="106">
        <v>1</v>
      </c>
      <c r="D30" s="106" t="s">
        <v>134</v>
      </c>
      <c r="E30" s="109">
        <v>0</v>
      </c>
      <c r="F30" s="110">
        <f>C30*E30</f>
        <v>0</v>
      </c>
    </row>
    <row r="31" spans="1:6" ht="57.75" customHeight="1" x14ac:dyDescent="0.2">
      <c r="A31" s="103" t="s">
        <v>139</v>
      </c>
      <c r="B31" s="108" t="s">
        <v>961</v>
      </c>
      <c r="C31" s="106">
        <v>1</v>
      </c>
      <c r="D31" s="106" t="s">
        <v>134</v>
      </c>
      <c r="E31" s="109">
        <v>0</v>
      </c>
      <c r="F31" s="110">
        <f>C31*E31</f>
        <v>0</v>
      </c>
    </row>
    <row r="32" spans="1:6" ht="30.75" customHeight="1" x14ac:dyDescent="0.2">
      <c r="A32" s="103" t="s">
        <v>141</v>
      </c>
      <c r="B32" s="112" t="s">
        <v>962</v>
      </c>
      <c r="C32" s="106">
        <v>17</v>
      </c>
      <c r="D32" s="106" t="s">
        <v>157</v>
      </c>
      <c r="E32" s="109">
        <v>0</v>
      </c>
      <c r="F32" s="110">
        <f>C32*E32</f>
        <v>0</v>
      </c>
    </row>
    <row r="33" spans="1:6" ht="71.25" customHeight="1" x14ac:dyDescent="0.2">
      <c r="A33" s="103" t="s">
        <v>142</v>
      </c>
      <c r="B33" s="108" t="s">
        <v>963</v>
      </c>
      <c r="C33" s="106">
        <v>2</v>
      </c>
      <c r="D33" s="106" t="s">
        <v>134</v>
      </c>
      <c r="E33" s="109">
        <v>0</v>
      </c>
      <c r="F33" s="110">
        <f>C33*E33</f>
        <v>0</v>
      </c>
    </row>
    <row r="34" spans="1:6" ht="201" customHeight="1" x14ac:dyDescent="0.2">
      <c r="A34" s="107"/>
      <c r="B34" s="57"/>
      <c r="C34" s="106"/>
      <c r="D34" s="106"/>
      <c r="E34" s="106"/>
      <c r="F34" s="107"/>
    </row>
    <row r="35" spans="1:6" ht="28.5" customHeight="1" x14ac:dyDescent="0.2">
      <c r="A35" s="114"/>
      <c r="B35" s="115"/>
      <c r="C35" s="115"/>
      <c r="D35" s="115"/>
      <c r="E35" s="116" t="s">
        <v>74</v>
      </c>
      <c r="F35" s="117">
        <f>F26+F28+F30+F31+F32+F33</f>
        <v>0</v>
      </c>
    </row>
    <row r="36" spans="1:6" ht="28.5" customHeight="1" x14ac:dyDescent="0.2">
      <c r="A36" s="114" t="s">
        <v>940</v>
      </c>
      <c r="B36" s="115"/>
      <c r="C36" s="115"/>
      <c r="D36" s="115"/>
      <c r="E36" s="115"/>
      <c r="F36" s="134" t="s">
        <v>941</v>
      </c>
    </row>
    <row r="37" spans="1:6" ht="28.5" customHeight="1" x14ac:dyDescent="0.2">
      <c r="A37" s="119"/>
      <c r="B37" s="77"/>
      <c r="C37" s="120" t="s">
        <v>125</v>
      </c>
      <c r="D37" s="120" t="s">
        <v>42</v>
      </c>
      <c r="E37" s="120" t="s">
        <v>126</v>
      </c>
      <c r="F37" s="119" t="s">
        <v>43</v>
      </c>
    </row>
    <row r="38" spans="1:6" ht="17.25" customHeight="1" x14ac:dyDescent="0.2">
      <c r="A38" s="103"/>
      <c r="B38" s="125" t="s">
        <v>964</v>
      </c>
      <c r="C38" s="104"/>
      <c r="D38" s="104"/>
      <c r="E38" s="104"/>
      <c r="F38" s="105"/>
    </row>
    <row r="39" spans="1:6" ht="17.25" customHeight="1" x14ac:dyDescent="0.2">
      <c r="A39" s="103"/>
      <c r="B39" s="62" t="s">
        <v>953</v>
      </c>
      <c r="C39" s="106"/>
      <c r="D39" s="106"/>
      <c r="E39" s="106"/>
      <c r="F39" s="107"/>
    </row>
    <row r="40" spans="1:6" ht="17.25" customHeight="1" x14ac:dyDescent="0.2">
      <c r="A40" s="103"/>
      <c r="B40" s="62" t="s">
        <v>965</v>
      </c>
      <c r="C40" s="106"/>
      <c r="D40" s="106"/>
      <c r="E40" s="106"/>
      <c r="F40" s="107"/>
    </row>
    <row r="41" spans="1:6" ht="17.25" customHeight="1" x14ac:dyDescent="0.2">
      <c r="A41" s="103"/>
      <c r="B41" s="68" t="s">
        <v>966</v>
      </c>
      <c r="C41" s="106"/>
      <c r="D41" s="106"/>
      <c r="E41" s="106"/>
      <c r="F41" s="107"/>
    </row>
    <row r="42" spans="1:6" ht="138.75" customHeight="1" x14ac:dyDescent="0.2">
      <c r="A42" s="103" t="s">
        <v>132</v>
      </c>
      <c r="B42" s="108" t="s">
        <v>967</v>
      </c>
      <c r="C42" s="106">
        <v>2</v>
      </c>
      <c r="D42" s="106" t="s">
        <v>134</v>
      </c>
      <c r="E42" s="109">
        <v>0</v>
      </c>
      <c r="F42" s="110">
        <f>C42*E42</f>
        <v>0</v>
      </c>
    </row>
    <row r="43" spans="1:6" ht="30.75" customHeight="1" x14ac:dyDescent="0.2">
      <c r="A43" s="103" t="s">
        <v>135</v>
      </c>
      <c r="B43" s="112" t="s">
        <v>968</v>
      </c>
      <c r="C43" s="106">
        <v>4</v>
      </c>
      <c r="D43" s="106" t="s">
        <v>134</v>
      </c>
      <c r="E43" s="109">
        <v>0</v>
      </c>
      <c r="F43" s="110">
        <f>C43*E43</f>
        <v>0</v>
      </c>
    </row>
    <row r="44" spans="1:6" ht="30.75" customHeight="1" x14ac:dyDescent="0.2">
      <c r="A44" s="103"/>
      <c r="B44" s="133" t="s">
        <v>969</v>
      </c>
      <c r="C44" s="106"/>
      <c r="D44" s="106"/>
      <c r="E44" s="106"/>
      <c r="F44" s="107"/>
    </row>
    <row r="45" spans="1:6" ht="17.25" customHeight="1" x14ac:dyDescent="0.2">
      <c r="A45" s="103"/>
      <c r="B45" s="62" t="s">
        <v>970</v>
      </c>
      <c r="C45" s="106"/>
      <c r="D45" s="106"/>
      <c r="E45" s="106"/>
      <c r="F45" s="107"/>
    </row>
    <row r="46" spans="1:6" ht="84.75" customHeight="1" x14ac:dyDescent="0.2">
      <c r="A46" s="103"/>
      <c r="B46" s="70" t="s">
        <v>971</v>
      </c>
      <c r="C46" s="106"/>
      <c r="D46" s="106"/>
      <c r="E46" s="106"/>
      <c r="F46" s="107"/>
    </row>
    <row r="47" spans="1:6" ht="17.25" customHeight="1" x14ac:dyDescent="0.2">
      <c r="A47" s="103"/>
      <c r="B47" s="68" t="s">
        <v>972</v>
      </c>
      <c r="C47" s="106"/>
      <c r="D47" s="106"/>
      <c r="E47" s="106"/>
      <c r="F47" s="107"/>
    </row>
    <row r="48" spans="1:6" ht="30.75" customHeight="1" x14ac:dyDescent="0.2">
      <c r="A48" s="103" t="s">
        <v>137</v>
      </c>
      <c r="B48" s="108" t="s">
        <v>973</v>
      </c>
      <c r="C48" s="106">
        <v>25</v>
      </c>
      <c r="D48" s="106" t="s">
        <v>157</v>
      </c>
      <c r="E48" s="109">
        <v>0</v>
      </c>
      <c r="F48" s="110">
        <f>C48*E48</f>
        <v>0</v>
      </c>
    </row>
    <row r="49" spans="1:6" ht="17.25" customHeight="1" x14ac:dyDescent="0.2">
      <c r="A49" s="103"/>
      <c r="B49" s="68" t="s">
        <v>237</v>
      </c>
      <c r="C49" s="106"/>
      <c r="D49" s="106"/>
      <c r="E49" s="106"/>
      <c r="F49" s="107"/>
    </row>
    <row r="50" spans="1:6" ht="17.25" customHeight="1" x14ac:dyDescent="0.2">
      <c r="A50" s="103" t="s">
        <v>139</v>
      </c>
      <c r="B50" s="123" t="s">
        <v>974</v>
      </c>
      <c r="C50" s="106">
        <v>10</v>
      </c>
      <c r="D50" s="106" t="s">
        <v>134</v>
      </c>
      <c r="E50" s="109">
        <v>0</v>
      </c>
      <c r="F50" s="110">
        <f>C50*E50</f>
        <v>0</v>
      </c>
    </row>
    <row r="51" spans="1:6" ht="30.75" customHeight="1" x14ac:dyDescent="0.2">
      <c r="A51" s="103" t="s">
        <v>141</v>
      </c>
      <c r="B51" s="108" t="s">
        <v>975</v>
      </c>
      <c r="C51" s="106">
        <v>2</v>
      </c>
      <c r="D51" s="106" t="s">
        <v>134</v>
      </c>
      <c r="E51" s="109">
        <v>0</v>
      </c>
      <c r="F51" s="110">
        <f>C51*E51</f>
        <v>0</v>
      </c>
    </row>
    <row r="52" spans="1:6" ht="17.25" customHeight="1" x14ac:dyDescent="0.2">
      <c r="A52" s="103" t="s">
        <v>142</v>
      </c>
      <c r="B52" s="123" t="s">
        <v>976</v>
      </c>
      <c r="C52" s="106">
        <v>2</v>
      </c>
      <c r="D52" s="106" t="s">
        <v>134</v>
      </c>
      <c r="E52" s="109">
        <v>0</v>
      </c>
      <c r="F52" s="110">
        <f>C52*E52</f>
        <v>0</v>
      </c>
    </row>
    <row r="53" spans="1:6" ht="44.25" customHeight="1" x14ac:dyDescent="0.2">
      <c r="A53" s="103" t="s">
        <v>143</v>
      </c>
      <c r="B53" s="108" t="s">
        <v>977</v>
      </c>
      <c r="C53" s="106">
        <v>6</v>
      </c>
      <c r="D53" s="106" t="s">
        <v>134</v>
      </c>
      <c r="E53" s="109">
        <v>0</v>
      </c>
      <c r="F53" s="110">
        <f>C53*E53</f>
        <v>0</v>
      </c>
    </row>
    <row r="54" spans="1:6" ht="17.25" customHeight="1" x14ac:dyDescent="0.2">
      <c r="A54" s="103"/>
      <c r="B54" s="68" t="s">
        <v>972</v>
      </c>
      <c r="C54" s="106"/>
      <c r="D54" s="106"/>
      <c r="E54" s="106"/>
      <c r="F54" s="107"/>
    </row>
    <row r="55" spans="1:6" ht="30.75" customHeight="1" x14ac:dyDescent="0.2">
      <c r="A55" s="103" t="s">
        <v>146</v>
      </c>
      <c r="B55" s="108" t="s">
        <v>978</v>
      </c>
      <c r="C55" s="106">
        <v>20</v>
      </c>
      <c r="D55" s="106" t="s">
        <v>157</v>
      </c>
      <c r="E55" s="109">
        <v>0</v>
      </c>
      <c r="F55" s="110">
        <f>C55*E55</f>
        <v>0</v>
      </c>
    </row>
    <row r="56" spans="1:6" ht="17.25" customHeight="1" x14ac:dyDescent="0.2">
      <c r="A56" s="103"/>
      <c r="B56" s="68" t="s">
        <v>237</v>
      </c>
      <c r="C56" s="106"/>
      <c r="D56" s="106"/>
      <c r="E56" s="106"/>
      <c r="F56" s="107"/>
    </row>
    <row r="57" spans="1:6" ht="17.25" customHeight="1" x14ac:dyDescent="0.2">
      <c r="A57" s="103" t="s">
        <v>148</v>
      </c>
      <c r="B57" s="123" t="s">
        <v>974</v>
      </c>
      <c r="C57" s="106">
        <v>10</v>
      </c>
      <c r="D57" s="106" t="s">
        <v>134</v>
      </c>
      <c r="E57" s="109">
        <v>0</v>
      </c>
      <c r="F57" s="110">
        <f>C57*E57</f>
        <v>0</v>
      </c>
    </row>
    <row r="58" spans="1:6" ht="17.25" customHeight="1" x14ac:dyDescent="0.2">
      <c r="A58" s="103" t="s">
        <v>150</v>
      </c>
      <c r="B58" s="123" t="s">
        <v>979</v>
      </c>
      <c r="C58" s="106">
        <v>5</v>
      </c>
      <c r="D58" s="106" t="s">
        <v>134</v>
      </c>
      <c r="E58" s="109">
        <v>0</v>
      </c>
      <c r="F58" s="110">
        <f>C58*E58</f>
        <v>0</v>
      </c>
    </row>
    <row r="59" spans="1:6" ht="17.25" customHeight="1" x14ac:dyDescent="0.2">
      <c r="A59" s="103" t="s">
        <v>153</v>
      </c>
      <c r="B59" s="123" t="s">
        <v>980</v>
      </c>
      <c r="C59" s="106">
        <v>5</v>
      </c>
      <c r="D59" s="106" t="s">
        <v>134</v>
      </c>
      <c r="E59" s="109">
        <v>0</v>
      </c>
      <c r="F59" s="110">
        <f>C59*E59</f>
        <v>0</v>
      </c>
    </row>
    <row r="60" spans="1:6" ht="15" customHeight="1" x14ac:dyDescent="0.2">
      <c r="A60" s="107"/>
      <c r="B60" s="57"/>
      <c r="C60" s="106"/>
      <c r="D60" s="106"/>
      <c r="E60" s="106"/>
      <c r="F60" s="107"/>
    </row>
    <row r="61" spans="1:6" ht="28.5" customHeight="1" x14ac:dyDescent="0.2">
      <c r="A61" s="114"/>
      <c r="B61" s="115"/>
      <c r="C61" s="115"/>
      <c r="D61" s="115"/>
      <c r="E61" s="116" t="s">
        <v>74</v>
      </c>
      <c r="F61" s="117">
        <f>F42+F43+F48+F50+F51+F52+F53+F55+F57+F58+F59</f>
        <v>0</v>
      </c>
    </row>
    <row r="62" spans="1:6" ht="28.5" customHeight="1" x14ac:dyDescent="0.2">
      <c r="A62" s="114" t="s">
        <v>940</v>
      </c>
      <c r="B62" s="115"/>
      <c r="C62" s="115"/>
      <c r="D62" s="115"/>
      <c r="E62" s="115"/>
      <c r="F62" s="134" t="s">
        <v>941</v>
      </c>
    </row>
    <row r="63" spans="1:6" ht="28.5" customHeight="1" x14ac:dyDescent="0.2">
      <c r="A63" s="119"/>
      <c r="B63" s="77"/>
      <c r="C63" s="120" t="s">
        <v>125</v>
      </c>
      <c r="D63" s="120" t="s">
        <v>42</v>
      </c>
      <c r="E63" s="120" t="s">
        <v>126</v>
      </c>
      <c r="F63" s="119" t="s">
        <v>43</v>
      </c>
    </row>
    <row r="64" spans="1:6" ht="17.25" customHeight="1" x14ac:dyDescent="0.2">
      <c r="A64" s="107"/>
      <c r="B64" s="62" t="s">
        <v>981</v>
      </c>
      <c r="C64" s="104"/>
      <c r="D64" s="104"/>
      <c r="E64" s="104"/>
      <c r="F64" s="105"/>
    </row>
    <row r="65" spans="1:6" ht="44.25" customHeight="1" x14ac:dyDescent="0.2">
      <c r="A65" s="107"/>
      <c r="B65" s="70" t="s">
        <v>982</v>
      </c>
      <c r="C65" s="106"/>
      <c r="D65" s="106"/>
      <c r="E65" s="106"/>
      <c r="F65" s="107"/>
    </row>
    <row r="66" spans="1:6" ht="17.25" customHeight="1" x14ac:dyDescent="0.2">
      <c r="A66" s="107"/>
      <c r="B66" s="68" t="s">
        <v>983</v>
      </c>
      <c r="C66" s="106"/>
      <c r="D66" s="106"/>
      <c r="E66" s="106"/>
      <c r="F66" s="107"/>
    </row>
    <row r="67" spans="1:6" ht="44.25" customHeight="1" x14ac:dyDescent="0.2">
      <c r="A67" s="103" t="s">
        <v>132</v>
      </c>
      <c r="B67" s="108" t="s">
        <v>984</v>
      </c>
      <c r="C67" s="106">
        <v>5</v>
      </c>
      <c r="D67" s="106" t="s">
        <v>134</v>
      </c>
      <c r="E67" s="109">
        <v>0</v>
      </c>
      <c r="F67" s="110">
        <f>C67*E67</f>
        <v>0</v>
      </c>
    </row>
    <row r="68" spans="1:6" ht="17.25" customHeight="1" x14ac:dyDescent="0.2">
      <c r="A68" s="103"/>
      <c r="B68" s="68" t="s">
        <v>972</v>
      </c>
      <c r="C68" s="106"/>
      <c r="D68" s="106"/>
      <c r="E68" s="106"/>
      <c r="F68" s="107"/>
    </row>
    <row r="69" spans="1:6" ht="30.75" customHeight="1" x14ac:dyDescent="0.2">
      <c r="A69" s="103" t="s">
        <v>135</v>
      </c>
      <c r="B69" s="108" t="s">
        <v>985</v>
      </c>
      <c r="C69" s="106">
        <v>10</v>
      </c>
      <c r="D69" s="106" t="s">
        <v>157</v>
      </c>
      <c r="E69" s="109">
        <v>0</v>
      </c>
      <c r="F69" s="110">
        <f>C69*E69</f>
        <v>0</v>
      </c>
    </row>
    <row r="70" spans="1:6" ht="17.25" customHeight="1" x14ac:dyDescent="0.2">
      <c r="A70" s="103"/>
      <c r="B70" s="68" t="s">
        <v>237</v>
      </c>
      <c r="C70" s="106"/>
      <c r="D70" s="106"/>
      <c r="E70" s="106"/>
      <c r="F70" s="107"/>
    </row>
    <row r="71" spans="1:6" ht="17.25" customHeight="1" x14ac:dyDescent="0.2">
      <c r="A71" s="103" t="s">
        <v>137</v>
      </c>
      <c r="B71" s="123" t="s">
        <v>974</v>
      </c>
      <c r="C71" s="106">
        <v>5</v>
      </c>
      <c r="D71" s="106" t="s">
        <v>134</v>
      </c>
      <c r="E71" s="109">
        <v>0</v>
      </c>
      <c r="F71" s="110">
        <f>C71*E71</f>
        <v>0</v>
      </c>
    </row>
    <row r="72" spans="1:6" ht="44.25" customHeight="1" x14ac:dyDescent="0.2">
      <c r="A72" s="103" t="s">
        <v>139</v>
      </c>
      <c r="B72" s="108" t="s">
        <v>986</v>
      </c>
      <c r="C72" s="106">
        <v>5</v>
      </c>
      <c r="D72" s="106" t="s">
        <v>134</v>
      </c>
      <c r="E72" s="109">
        <v>0</v>
      </c>
      <c r="F72" s="110">
        <f>C72*E72</f>
        <v>0</v>
      </c>
    </row>
    <row r="73" spans="1:6" ht="17.25" customHeight="1" x14ac:dyDescent="0.2">
      <c r="A73" s="103"/>
      <c r="B73" s="68" t="s">
        <v>972</v>
      </c>
      <c r="C73" s="106"/>
      <c r="D73" s="106"/>
      <c r="E73" s="106"/>
      <c r="F73" s="107"/>
    </row>
    <row r="74" spans="1:6" ht="30.75" customHeight="1" x14ac:dyDescent="0.2">
      <c r="A74" s="103" t="s">
        <v>141</v>
      </c>
      <c r="B74" s="108" t="s">
        <v>987</v>
      </c>
      <c r="C74" s="106">
        <v>10</v>
      </c>
      <c r="D74" s="106" t="s">
        <v>157</v>
      </c>
      <c r="E74" s="109">
        <v>0</v>
      </c>
      <c r="F74" s="110">
        <f>C74*E74</f>
        <v>0</v>
      </c>
    </row>
    <row r="75" spans="1:6" ht="17.25" customHeight="1" x14ac:dyDescent="0.2">
      <c r="A75" s="103"/>
      <c r="B75" s="68" t="s">
        <v>237</v>
      </c>
      <c r="C75" s="106"/>
      <c r="D75" s="106"/>
      <c r="E75" s="106"/>
      <c r="F75" s="107"/>
    </row>
    <row r="76" spans="1:6" ht="17.25" customHeight="1" x14ac:dyDescent="0.2">
      <c r="A76" s="103" t="s">
        <v>142</v>
      </c>
      <c r="B76" s="123" t="s">
        <v>974</v>
      </c>
      <c r="C76" s="106">
        <v>5</v>
      </c>
      <c r="D76" s="106" t="s">
        <v>134</v>
      </c>
      <c r="E76" s="109">
        <v>0</v>
      </c>
      <c r="F76" s="110">
        <f>C76*E76</f>
        <v>0</v>
      </c>
    </row>
    <row r="77" spans="1:6" ht="30.75" customHeight="1" x14ac:dyDescent="0.2">
      <c r="A77" s="103"/>
      <c r="B77" s="70" t="s">
        <v>988</v>
      </c>
      <c r="C77" s="106"/>
      <c r="D77" s="106"/>
      <c r="E77" s="106"/>
      <c r="F77" s="107"/>
    </row>
    <row r="78" spans="1:6" ht="17.25" customHeight="1" x14ac:dyDescent="0.2">
      <c r="A78" s="103"/>
      <c r="B78" s="68" t="s">
        <v>989</v>
      </c>
      <c r="C78" s="106"/>
      <c r="D78" s="106"/>
      <c r="E78" s="106"/>
      <c r="F78" s="107"/>
    </row>
    <row r="79" spans="1:6" ht="17.25" customHeight="1" x14ac:dyDescent="0.2">
      <c r="A79" s="103" t="s">
        <v>143</v>
      </c>
      <c r="B79" s="123" t="s">
        <v>990</v>
      </c>
      <c r="C79" s="106">
        <v>4</v>
      </c>
      <c r="D79" s="106" t="s">
        <v>134</v>
      </c>
      <c r="E79" s="109">
        <v>0</v>
      </c>
      <c r="F79" s="110">
        <f>C79*E79</f>
        <v>0</v>
      </c>
    </row>
    <row r="80" spans="1:6" ht="17.25" customHeight="1" x14ac:dyDescent="0.2">
      <c r="A80" s="103"/>
      <c r="B80" s="68" t="s">
        <v>991</v>
      </c>
      <c r="C80" s="106"/>
      <c r="D80" s="106"/>
      <c r="E80" s="106"/>
      <c r="F80" s="107"/>
    </row>
    <row r="81" spans="1:6" ht="17.25" customHeight="1" x14ac:dyDescent="0.2">
      <c r="A81" s="103" t="s">
        <v>146</v>
      </c>
      <c r="B81" s="123" t="s">
        <v>990</v>
      </c>
      <c r="C81" s="106">
        <v>2</v>
      </c>
      <c r="D81" s="106" t="s">
        <v>134</v>
      </c>
      <c r="E81" s="109">
        <v>0</v>
      </c>
      <c r="F81" s="110">
        <f>C81*E81</f>
        <v>0</v>
      </c>
    </row>
    <row r="82" spans="1:6" ht="17.25" customHeight="1" x14ac:dyDescent="0.2">
      <c r="A82" s="103"/>
      <c r="B82" s="68" t="s">
        <v>992</v>
      </c>
      <c r="C82" s="106"/>
      <c r="D82" s="106"/>
      <c r="E82" s="106"/>
      <c r="F82" s="107"/>
    </row>
    <row r="83" spans="1:6" ht="17.25" customHeight="1" x14ac:dyDescent="0.2">
      <c r="A83" s="103" t="s">
        <v>148</v>
      </c>
      <c r="B83" s="123" t="s">
        <v>993</v>
      </c>
      <c r="C83" s="106">
        <v>5</v>
      </c>
      <c r="D83" s="106" t="s">
        <v>134</v>
      </c>
      <c r="E83" s="109">
        <v>0</v>
      </c>
      <c r="F83" s="110">
        <f>C83*E83</f>
        <v>0</v>
      </c>
    </row>
    <row r="84" spans="1:6" ht="211.5" customHeight="1" x14ac:dyDescent="0.2">
      <c r="A84" s="107"/>
      <c r="B84" s="57"/>
      <c r="C84" s="106"/>
      <c r="D84" s="106"/>
      <c r="E84" s="106"/>
      <c r="F84" s="107"/>
    </row>
    <row r="85" spans="1:6" ht="28.5" customHeight="1" x14ac:dyDescent="0.2">
      <c r="A85" s="114"/>
      <c r="B85" s="115"/>
      <c r="C85" s="115"/>
      <c r="D85" s="115"/>
      <c r="E85" s="116" t="s">
        <v>74</v>
      </c>
      <c r="F85" s="117">
        <f>F67+F69+F71+F72+F74+F76+F79+F81+F83</f>
        <v>0</v>
      </c>
    </row>
    <row r="86" spans="1:6" ht="28.5" customHeight="1" x14ac:dyDescent="0.2">
      <c r="A86" s="114" t="s">
        <v>940</v>
      </c>
      <c r="B86" s="115"/>
      <c r="C86" s="115"/>
      <c r="D86" s="115"/>
      <c r="E86" s="115"/>
      <c r="F86" s="134" t="s">
        <v>941</v>
      </c>
    </row>
    <row r="87" spans="1:6" ht="28.5" customHeight="1" x14ac:dyDescent="0.2">
      <c r="A87" s="119"/>
      <c r="B87" s="77"/>
      <c r="C87" s="120" t="s">
        <v>125</v>
      </c>
      <c r="D87" s="120" t="s">
        <v>42</v>
      </c>
      <c r="E87" s="120" t="s">
        <v>126</v>
      </c>
      <c r="F87" s="119" t="s">
        <v>43</v>
      </c>
    </row>
    <row r="88" spans="1:6" ht="17.25" customHeight="1" x14ac:dyDescent="0.2">
      <c r="A88" s="107"/>
      <c r="B88" s="80" t="s">
        <v>85</v>
      </c>
      <c r="C88" s="104"/>
      <c r="D88" s="104"/>
      <c r="E88" s="104"/>
      <c r="F88" s="105"/>
    </row>
    <row r="89" spans="1:6" ht="28.5" customHeight="1" x14ac:dyDescent="0.2">
      <c r="A89" s="107"/>
      <c r="B89" s="57"/>
      <c r="C89" s="106"/>
      <c r="D89" s="106"/>
      <c r="E89" s="106"/>
      <c r="F89" s="107"/>
    </row>
    <row r="90" spans="1:6" ht="17.25" customHeight="1" x14ac:dyDescent="0.2">
      <c r="A90" s="107"/>
      <c r="B90" s="81" t="s">
        <v>994</v>
      </c>
      <c r="C90" s="106"/>
      <c r="D90" s="106"/>
      <c r="E90" s="124" t="s">
        <v>3</v>
      </c>
      <c r="F90" s="110">
        <f>F19</f>
        <v>0</v>
      </c>
    </row>
    <row r="91" spans="1:6" ht="14.25" customHeight="1" x14ac:dyDescent="0.2">
      <c r="A91" s="107"/>
      <c r="B91" s="57"/>
      <c r="C91" s="106"/>
      <c r="D91" s="106"/>
      <c r="E91" s="106"/>
      <c r="F91" s="107"/>
    </row>
    <row r="92" spans="1:6" ht="17.25" customHeight="1" x14ac:dyDescent="0.2">
      <c r="A92" s="107"/>
      <c r="B92" s="81" t="s">
        <v>995</v>
      </c>
      <c r="C92" s="106"/>
      <c r="D92" s="106"/>
      <c r="E92" s="124" t="s">
        <v>3</v>
      </c>
      <c r="F92" s="110">
        <f>F35</f>
        <v>0</v>
      </c>
    </row>
    <row r="93" spans="1:6" ht="14.25" customHeight="1" x14ac:dyDescent="0.2">
      <c r="A93" s="107"/>
      <c r="B93" s="57"/>
      <c r="C93" s="106"/>
      <c r="D93" s="106"/>
      <c r="E93" s="106"/>
      <c r="F93" s="107"/>
    </row>
    <row r="94" spans="1:6" ht="17.25" customHeight="1" x14ac:dyDescent="0.2">
      <c r="A94" s="107"/>
      <c r="B94" s="81" t="s">
        <v>996</v>
      </c>
      <c r="C94" s="106"/>
      <c r="D94" s="106"/>
      <c r="E94" s="124" t="s">
        <v>3</v>
      </c>
      <c r="F94" s="110">
        <f>F61</f>
        <v>0</v>
      </c>
    </row>
    <row r="95" spans="1:6" ht="14.25" customHeight="1" x14ac:dyDescent="0.2">
      <c r="A95" s="107"/>
      <c r="B95" s="57"/>
      <c r="C95" s="106"/>
      <c r="D95" s="106"/>
      <c r="E95" s="106"/>
      <c r="F95" s="107"/>
    </row>
    <row r="96" spans="1:6" ht="17.25" customHeight="1" x14ac:dyDescent="0.2">
      <c r="A96" s="107"/>
      <c r="B96" s="81" t="s">
        <v>997</v>
      </c>
      <c r="C96" s="106"/>
      <c r="D96" s="106"/>
      <c r="E96" s="124" t="s">
        <v>3</v>
      </c>
      <c r="F96" s="110">
        <f>F85</f>
        <v>0</v>
      </c>
    </row>
    <row r="97" spans="1:6" ht="14.25" customHeight="1" x14ac:dyDescent="0.2">
      <c r="A97" s="107"/>
      <c r="B97" s="57"/>
      <c r="C97" s="106"/>
      <c r="D97" s="106"/>
      <c r="E97" s="106"/>
      <c r="F97" s="107"/>
    </row>
    <row r="98" spans="1:6" ht="300" customHeight="1" x14ac:dyDescent="0.2">
      <c r="A98" s="107"/>
      <c r="B98" s="57"/>
      <c r="C98" s="106"/>
      <c r="D98" s="106"/>
      <c r="E98" s="106"/>
      <c r="F98" s="107"/>
    </row>
    <row r="99" spans="1:6" ht="206.25" customHeight="1" x14ac:dyDescent="0.2">
      <c r="A99" s="107"/>
      <c r="B99" s="57"/>
      <c r="C99" s="106"/>
      <c r="D99" s="106"/>
      <c r="E99" s="106"/>
      <c r="F99" s="107"/>
    </row>
    <row r="100" spans="1:6" ht="28.5" customHeight="1" x14ac:dyDescent="0.2">
      <c r="A100" s="114"/>
      <c r="B100" s="115"/>
      <c r="C100" s="115"/>
      <c r="D100" s="115"/>
      <c r="E100" s="116" t="s">
        <v>998</v>
      </c>
      <c r="F100" s="117">
        <f>F90+F92+F94+F96</f>
        <v>0</v>
      </c>
    </row>
    <row r="101" spans="1:6" ht="28.5" customHeight="1" x14ac:dyDescent="0.2">
      <c r="A101" s="114" t="s">
        <v>940</v>
      </c>
      <c r="B101" s="115"/>
      <c r="C101" s="115"/>
      <c r="D101" s="115"/>
      <c r="E101" s="115"/>
      <c r="F101" s="118"/>
    </row>
    <row r="102" spans="1:6" ht="28.5" customHeight="1" x14ac:dyDescent="0.2">
      <c r="A102" s="119"/>
      <c r="B102" s="77"/>
      <c r="C102" s="120" t="s">
        <v>125</v>
      </c>
      <c r="D102" s="120" t="s">
        <v>42</v>
      </c>
      <c r="E102" s="120" t="s">
        <v>126</v>
      </c>
      <c r="F102" s="119" t="s">
        <v>43</v>
      </c>
    </row>
    <row r="103" spans="1:6" ht="17.25" customHeight="1" x14ac:dyDescent="0.2">
      <c r="A103" s="107"/>
      <c r="B103" s="80" t="s">
        <v>999</v>
      </c>
      <c r="C103" s="104"/>
      <c r="D103" s="104"/>
      <c r="E103" s="104"/>
      <c r="F103" s="105"/>
    </row>
    <row r="104" spans="1:6" ht="28.5" customHeight="1" x14ac:dyDescent="0.2">
      <c r="A104" s="107"/>
      <c r="B104" s="57"/>
      <c r="C104" s="106"/>
      <c r="D104" s="106"/>
      <c r="E104" s="106"/>
      <c r="F104" s="107"/>
    </row>
    <row r="105" spans="1:6" ht="17.25" customHeight="1" x14ac:dyDescent="0.2">
      <c r="A105" s="107"/>
      <c r="B105" s="81" t="s">
        <v>1000</v>
      </c>
      <c r="C105" s="106"/>
      <c r="D105" s="106"/>
      <c r="E105" s="124" t="s">
        <v>3</v>
      </c>
      <c r="F105" s="110">
        <f>F100</f>
        <v>0</v>
      </c>
    </row>
    <row r="106" spans="1:6" ht="14.25" customHeight="1" x14ac:dyDescent="0.2">
      <c r="A106" s="107"/>
      <c r="B106" s="57"/>
      <c r="C106" s="106"/>
      <c r="D106" s="106"/>
      <c r="E106" s="106"/>
      <c r="F106" s="107"/>
    </row>
    <row r="107" spans="1:6" ht="300" customHeight="1" x14ac:dyDescent="0.2">
      <c r="A107" s="107"/>
      <c r="B107" s="57"/>
      <c r="C107" s="106"/>
      <c r="D107" s="106"/>
      <c r="E107" s="106"/>
      <c r="F107" s="107"/>
    </row>
    <row r="108" spans="1:6" ht="300" customHeight="1" x14ac:dyDescent="0.2">
      <c r="A108" s="107"/>
      <c r="B108" s="57"/>
      <c r="C108" s="106"/>
      <c r="D108" s="106"/>
      <c r="E108" s="106"/>
      <c r="F108" s="107"/>
    </row>
    <row r="109" spans="1:6" ht="0.75" customHeight="1" x14ac:dyDescent="0.2">
      <c r="A109" s="107"/>
      <c r="B109" s="57"/>
      <c r="C109" s="106"/>
      <c r="D109" s="106"/>
      <c r="E109" s="106"/>
      <c r="F109" s="107"/>
    </row>
    <row r="110" spans="1:6" ht="28.5" customHeight="1" x14ac:dyDescent="0.2">
      <c r="A110" s="114"/>
      <c r="B110" s="115"/>
      <c r="C110" s="115"/>
      <c r="D110" s="115"/>
      <c r="E110" s="116" t="s">
        <v>1001</v>
      </c>
      <c r="F110" s="117">
        <f>F105</f>
        <v>0</v>
      </c>
    </row>
  </sheetData>
  <sheetProtection algorithmName="SHA-512" hashValue="ylx5Q+uVnM8w9kckgZzFEdFlzM/nK7mpIeEPVWdb2yFMve8P/lGbKOfkh8t+2RFm4z+vf8RQuD2MPQT0GpaARQ==" saltValue="0D4EdZ0peoCf71lOT1TiiA==" spinCount="100000" sheet="1" objects="1" scenarios="1"/>
  <printOptions horizontalCentered="1"/>
  <pageMargins left="0" right="0" top="0.58333333333333337" bottom="0.58333333333333337" header="0.50555555555555554" footer="0.50555555555555554"/>
  <pageSetup scale="96" orientation="portrait" useFirstPageNumber="1" horizontalDpi="300" verticalDpi="300" r:id="rId1"/>
  <headerFooter>
    <oddFooter>&amp;CPage 12 / &amp;P</oddFooter>
  </headerFooter>
  <rowBreaks count="6" manualBreakCount="6">
    <brk id="19" max="16383" man="1"/>
    <brk id="35" max="16383" man="1"/>
    <brk id="61" max="16383" man="1"/>
    <brk id="85" max="16383" man="1"/>
    <brk id="100" max="16383" man="1"/>
    <brk id="11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AEB7D-905F-4E48-BBBC-8751B59150D7}">
  <dimension ref="A1:F35"/>
  <sheetViews>
    <sheetView showGridLines="0" view="pageBreakPreview" topLeftCell="A10" zoomScale="85" zoomScaleNormal="100" zoomScaleSheetLayoutView="85" workbookViewId="0">
      <selection activeCell="B33" sqref="B33"/>
    </sheetView>
  </sheetViews>
  <sheetFormatPr defaultRowHeight="12.75" x14ac:dyDescent="0.2"/>
  <cols>
    <col min="1" max="1" width="5.7109375" style="99" customWidth="1"/>
    <col min="2" max="2" width="48.7109375" style="99" customWidth="1"/>
    <col min="3" max="3" width="9.140625" style="99"/>
    <col min="4" max="4" width="8.28515625" style="99" customWidth="1"/>
    <col min="5" max="5" width="10.85546875" style="99" customWidth="1"/>
    <col min="6" max="6" width="12.85546875" style="99" customWidth="1"/>
    <col min="7" max="16384" width="9.140625" style="99"/>
  </cols>
  <sheetData>
    <row r="1" spans="1:6" ht="28.5" customHeight="1" x14ac:dyDescent="0.2">
      <c r="A1" s="135" t="s">
        <v>1002</v>
      </c>
      <c r="B1" s="136"/>
      <c r="C1" s="136"/>
      <c r="D1" s="136"/>
      <c r="E1" s="136"/>
      <c r="F1" s="137"/>
    </row>
    <row r="2" spans="1:6" ht="28.5" customHeight="1" x14ac:dyDescent="0.2">
      <c r="A2" s="138"/>
      <c r="B2" s="139"/>
      <c r="C2" s="140" t="s">
        <v>125</v>
      </c>
      <c r="D2" s="140" t="s">
        <v>42</v>
      </c>
      <c r="E2" s="140" t="s">
        <v>126</v>
      </c>
      <c r="F2" s="138" t="s">
        <v>43</v>
      </c>
    </row>
    <row r="3" spans="1:6" ht="17.25" customHeight="1" x14ac:dyDescent="0.2">
      <c r="A3" s="141"/>
      <c r="B3" s="142" t="s">
        <v>129</v>
      </c>
      <c r="C3" s="143"/>
      <c r="D3" s="143"/>
      <c r="E3" s="143"/>
      <c r="F3" s="144"/>
    </row>
    <row r="4" spans="1:6" ht="17.25" customHeight="1" x14ac:dyDescent="0.2">
      <c r="A4" s="141"/>
      <c r="B4" s="142" t="s">
        <v>1003</v>
      </c>
      <c r="C4" s="145"/>
      <c r="D4" s="145"/>
      <c r="E4" s="145"/>
      <c r="F4" s="146"/>
    </row>
    <row r="5" spans="1:6" ht="30.75" customHeight="1" x14ac:dyDescent="0.2">
      <c r="A5" s="141"/>
      <c r="B5" s="147" t="s">
        <v>1004</v>
      </c>
      <c r="C5" s="145"/>
      <c r="D5" s="145"/>
      <c r="E5" s="145"/>
      <c r="F5" s="146"/>
    </row>
    <row r="6" spans="1:6" ht="17.25" customHeight="1" x14ac:dyDescent="0.2">
      <c r="A6" s="141" t="s">
        <v>132</v>
      </c>
      <c r="B6" s="148" t="s">
        <v>1005</v>
      </c>
      <c r="C6" s="145">
        <v>500</v>
      </c>
      <c r="D6" s="145" t="s">
        <v>134</v>
      </c>
      <c r="E6" s="109">
        <v>0</v>
      </c>
      <c r="F6" s="149">
        <f>C6*E6</f>
        <v>0</v>
      </c>
    </row>
    <row r="7" spans="1:6" ht="30.75" customHeight="1" x14ac:dyDescent="0.2">
      <c r="A7" s="141"/>
      <c r="B7" s="147" t="s">
        <v>1006</v>
      </c>
      <c r="C7" s="145"/>
      <c r="D7" s="145"/>
      <c r="E7" s="145"/>
      <c r="F7" s="146"/>
    </row>
    <row r="8" spans="1:6" ht="17.25" customHeight="1" x14ac:dyDescent="0.2">
      <c r="A8" s="141" t="s">
        <v>135</v>
      </c>
      <c r="B8" s="148" t="s">
        <v>1005</v>
      </c>
      <c r="C8" s="145">
        <v>30</v>
      </c>
      <c r="D8" s="145" t="s">
        <v>134</v>
      </c>
      <c r="E8" s="109">
        <v>0</v>
      </c>
      <c r="F8" s="149">
        <f>C8*E8</f>
        <v>0</v>
      </c>
    </row>
    <row r="9" spans="1:6" ht="57.75" customHeight="1" x14ac:dyDescent="0.2">
      <c r="A9" s="141"/>
      <c r="B9" s="147" t="s">
        <v>1007</v>
      </c>
      <c r="C9" s="145"/>
      <c r="D9" s="145"/>
      <c r="E9" s="145"/>
      <c r="F9" s="146"/>
    </row>
    <row r="10" spans="1:6" ht="17.25" customHeight="1" x14ac:dyDescent="0.2">
      <c r="A10" s="141" t="s">
        <v>137</v>
      </c>
      <c r="B10" s="148" t="s">
        <v>1005</v>
      </c>
      <c r="C10" s="145">
        <v>150</v>
      </c>
      <c r="D10" s="145" t="s">
        <v>134</v>
      </c>
      <c r="E10" s="109">
        <v>0</v>
      </c>
      <c r="F10" s="149">
        <f>C10*E10</f>
        <v>0</v>
      </c>
    </row>
    <row r="11" spans="1:6" ht="17.25" customHeight="1" x14ac:dyDescent="0.2">
      <c r="A11" s="141"/>
      <c r="B11" s="142" t="s">
        <v>1008</v>
      </c>
      <c r="C11" s="145"/>
      <c r="D11" s="145"/>
      <c r="E11" s="145"/>
      <c r="F11" s="146"/>
    </row>
    <row r="12" spans="1:6" ht="30.75" customHeight="1" x14ac:dyDescent="0.2">
      <c r="A12" s="141"/>
      <c r="B12" s="147" t="s">
        <v>1009</v>
      </c>
      <c r="C12" s="145"/>
      <c r="D12" s="145"/>
      <c r="E12" s="145"/>
      <c r="F12" s="146"/>
    </row>
    <row r="13" spans="1:6" ht="17.25" customHeight="1" x14ac:dyDescent="0.2">
      <c r="A13" s="141" t="s">
        <v>139</v>
      </c>
      <c r="B13" s="148" t="s">
        <v>1010</v>
      </c>
      <c r="C13" s="145">
        <v>60</v>
      </c>
      <c r="D13" s="145" t="s">
        <v>134</v>
      </c>
      <c r="E13" s="109">
        <v>0</v>
      </c>
      <c r="F13" s="149">
        <f>C13*E13</f>
        <v>0</v>
      </c>
    </row>
    <row r="14" spans="1:6" ht="17.25" customHeight="1" x14ac:dyDescent="0.2">
      <c r="A14" s="141"/>
      <c r="B14" s="142" t="s">
        <v>1011</v>
      </c>
      <c r="C14" s="145"/>
      <c r="D14" s="145"/>
      <c r="E14" s="145"/>
      <c r="F14" s="146"/>
    </row>
    <row r="15" spans="1:6" ht="30.75" customHeight="1" x14ac:dyDescent="0.2">
      <c r="A15" s="141"/>
      <c r="B15" s="147" t="s">
        <v>1012</v>
      </c>
      <c r="C15" s="145"/>
      <c r="D15" s="145"/>
      <c r="E15" s="145"/>
      <c r="F15" s="146"/>
    </row>
    <row r="16" spans="1:6" ht="17.25" customHeight="1" x14ac:dyDescent="0.2">
      <c r="A16" s="141" t="s">
        <v>141</v>
      </c>
      <c r="B16" s="148" t="s">
        <v>1005</v>
      </c>
      <c r="C16" s="145">
        <v>500</v>
      </c>
      <c r="D16" s="145" t="s">
        <v>134</v>
      </c>
      <c r="E16" s="109">
        <v>0</v>
      </c>
      <c r="F16" s="149">
        <f>C16*E16</f>
        <v>0</v>
      </c>
    </row>
    <row r="17" spans="1:6" ht="44.25" customHeight="1" x14ac:dyDescent="0.2">
      <c r="A17" s="141"/>
      <c r="B17" s="147" t="s">
        <v>1013</v>
      </c>
      <c r="C17" s="145"/>
      <c r="D17" s="145"/>
      <c r="E17" s="145"/>
      <c r="F17" s="146"/>
    </row>
    <row r="18" spans="1:6" ht="17.25" customHeight="1" x14ac:dyDescent="0.2">
      <c r="A18" s="141" t="s">
        <v>142</v>
      </c>
      <c r="B18" s="148" t="s">
        <v>1005</v>
      </c>
      <c r="C18" s="145">
        <v>30</v>
      </c>
      <c r="D18" s="145" t="s">
        <v>134</v>
      </c>
      <c r="E18" s="109">
        <v>0</v>
      </c>
      <c r="F18" s="149">
        <f>C18*E18</f>
        <v>0</v>
      </c>
    </row>
    <row r="19" spans="1:6" ht="44.25" customHeight="1" x14ac:dyDescent="0.2">
      <c r="A19" s="141"/>
      <c r="B19" s="147" t="s">
        <v>1014</v>
      </c>
      <c r="C19" s="145"/>
      <c r="D19" s="145"/>
      <c r="E19" s="145"/>
      <c r="F19" s="146"/>
    </row>
    <row r="20" spans="1:6" ht="17.25" customHeight="1" x14ac:dyDescent="0.2">
      <c r="A20" s="141" t="s">
        <v>143</v>
      </c>
      <c r="B20" s="148" t="s">
        <v>1005</v>
      </c>
      <c r="C20" s="145">
        <v>150</v>
      </c>
      <c r="D20" s="145" t="s">
        <v>134</v>
      </c>
      <c r="E20" s="109">
        <v>0</v>
      </c>
      <c r="F20" s="149">
        <f>C20*E20</f>
        <v>0</v>
      </c>
    </row>
    <row r="21" spans="1:6" ht="17.25" customHeight="1" x14ac:dyDescent="0.2">
      <c r="A21" s="141"/>
      <c r="B21" s="142" t="s">
        <v>795</v>
      </c>
      <c r="C21" s="145"/>
      <c r="D21" s="145"/>
      <c r="E21" s="145"/>
      <c r="F21" s="146"/>
    </row>
    <row r="22" spans="1:6" ht="17.25" customHeight="1" x14ac:dyDescent="0.2">
      <c r="A22" s="141"/>
      <c r="B22" s="150" t="s">
        <v>1015</v>
      </c>
      <c r="C22" s="145"/>
      <c r="D22" s="145"/>
      <c r="E22" s="145"/>
      <c r="F22" s="146"/>
    </row>
    <row r="23" spans="1:6" ht="17.25" customHeight="1" x14ac:dyDescent="0.2">
      <c r="A23" s="141" t="s">
        <v>146</v>
      </c>
      <c r="B23" s="148" t="s">
        <v>1016</v>
      </c>
      <c r="C23" s="145"/>
      <c r="D23" s="145" t="s">
        <v>152</v>
      </c>
      <c r="E23" s="109">
        <v>0</v>
      </c>
      <c r="F23" s="149">
        <f>E23</f>
        <v>0</v>
      </c>
    </row>
    <row r="24" spans="1:6" ht="167.25" customHeight="1" x14ac:dyDescent="0.2">
      <c r="A24" s="146"/>
      <c r="C24" s="145"/>
      <c r="D24" s="145"/>
      <c r="E24" s="145"/>
      <c r="F24" s="146"/>
    </row>
    <row r="25" spans="1:6" ht="28.5" customHeight="1" x14ac:dyDescent="0.2">
      <c r="A25" s="151"/>
      <c r="B25" s="152"/>
      <c r="C25" s="152"/>
      <c r="D25" s="152"/>
      <c r="E25" s="153" t="s">
        <v>825</v>
      </c>
      <c r="F25" s="154">
        <f>F6+F8+F10+F13+F16+F18+F20+F23</f>
        <v>0</v>
      </c>
    </row>
    <row r="26" spans="1:6" ht="28.5" customHeight="1" x14ac:dyDescent="0.2">
      <c r="A26" s="151" t="s">
        <v>1002</v>
      </c>
      <c r="B26" s="152"/>
      <c r="C26" s="152"/>
      <c r="D26" s="152"/>
      <c r="E26" s="152"/>
      <c r="F26" s="155"/>
    </row>
    <row r="27" spans="1:6" ht="28.5" customHeight="1" x14ac:dyDescent="0.2">
      <c r="A27" s="156"/>
      <c r="B27" s="157"/>
      <c r="C27" s="158" t="s">
        <v>125</v>
      </c>
      <c r="D27" s="158" t="s">
        <v>42</v>
      </c>
      <c r="E27" s="158" t="s">
        <v>126</v>
      </c>
      <c r="F27" s="156" t="s">
        <v>43</v>
      </c>
    </row>
    <row r="28" spans="1:6" ht="17.25" customHeight="1" x14ac:dyDescent="0.2">
      <c r="A28" s="146"/>
      <c r="B28" s="159" t="s">
        <v>873</v>
      </c>
      <c r="C28" s="143"/>
      <c r="D28" s="143"/>
      <c r="E28" s="143"/>
      <c r="F28" s="144"/>
    </row>
    <row r="29" spans="1:6" ht="28.5" customHeight="1" x14ac:dyDescent="0.2">
      <c r="A29" s="146"/>
      <c r="C29" s="145"/>
      <c r="D29" s="145"/>
      <c r="E29" s="145"/>
      <c r="F29" s="146"/>
    </row>
    <row r="30" spans="1:6" ht="17.25" customHeight="1" x14ac:dyDescent="0.2">
      <c r="A30" s="146"/>
      <c r="B30" s="160" t="s">
        <v>1017</v>
      </c>
      <c r="C30" s="145"/>
      <c r="D30" s="145"/>
      <c r="E30" s="161" t="s">
        <v>3</v>
      </c>
      <c r="F30" s="149">
        <f>F25</f>
        <v>0</v>
      </c>
    </row>
    <row r="31" spans="1:6" ht="14.25" customHeight="1" x14ac:dyDescent="0.2">
      <c r="A31" s="146"/>
      <c r="C31" s="145"/>
      <c r="D31" s="145"/>
      <c r="E31" s="145"/>
      <c r="F31" s="146"/>
    </row>
    <row r="32" spans="1:6" ht="300" customHeight="1" x14ac:dyDescent="0.2">
      <c r="A32" s="146"/>
      <c r="C32" s="145"/>
      <c r="D32" s="145"/>
      <c r="E32" s="145"/>
      <c r="F32" s="146"/>
    </row>
    <row r="33" spans="1:6" ht="300" customHeight="1" x14ac:dyDescent="0.2">
      <c r="A33" s="146"/>
      <c r="C33" s="145"/>
      <c r="D33" s="145"/>
      <c r="E33" s="145"/>
      <c r="F33" s="146"/>
    </row>
    <row r="34" spans="1:6" ht="0.75" customHeight="1" x14ac:dyDescent="0.2">
      <c r="A34" s="146"/>
      <c r="C34" s="145"/>
      <c r="D34" s="145"/>
      <c r="E34" s="145"/>
      <c r="F34" s="146"/>
    </row>
    <row r="35" spans="1:6" ht="28.5" customHeight="1" x14ac:dyDescent="0.2">
      <c r="A35" s="151"/>
      <c r="B35" s="152"/>
      <c r="C35" s="152"/>
      <c r="D35" s="152"/>
      <c r="E35" s="153" t="s">
        <v>881</v>
      </c>
      <c r="F35" s="154">
        <f>F30</f>
        <v>0</v>
      </c>
    </row>
  </sheetData>
  <printOptions horizontalCentered="1"/>
  <pageMargins left="0" right="0" top="0.58333333333333337" bottom="0.58333333333333337" header="0.50555555555555554" footer="0.50555555555555554"/>
  <pageSetup scale="96" orientation="portrait" useFirstPageNumber="1" horizontalDpi="300" verticalDpi="300" r:id="rId1"/>
  <headerFooter>
    <oddFooter>&amp;CPage 13 / &amp;P</oddFooter>
  </headerFooter>
  <rowBreaks count="2" manualBreakCount="2">
    <brk id="25" max="16383" man="1"/>
    <brk id="3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7833C-D893-4E12-AC73-1E4AD97C491F}">
  <dimension ref="A1:D85"/>
  <sheetViews>
    <sheetView showGridLines="0" view="pageBreakPreview" topLeftCell="A60" zoomScale="85" zoomScaleNormal="100" zoomScaleSheetLayoutView="85" workbookViewId="0">
      <selection activeCell="H69" sqref="H69"/>
    </sheetView>
  </sheetViews>
  <sheetFormatPr defaultRowHeight="12.75" x14ac:dyDescent="0.2"/>
  <cols>
    <col min="1" max="1" width="5.7109375" style="57" customWidth="1"/>
    <col min="2" max="2" width="69.28515625" style="57" customWidth="1"/>
    <col min="3" max="3" width="8.28515625" style="57" customWidth="1"/>
    <col min="4" max="4" width="12.85546875" style="57" customWidth="1"/>
    <col min="5" max="16384" width="9.140625" style="57"/>
  </cols>
  <sheetData>
    <row r="1" spans="1:4" ht="28.5" customHeight="1" x14ac:dyDescent="0.2">
      <c r="A1" s="54" t="s">
        <v>1018</v>
      </c>
      <c r="B1" s="55"/>
      <c r="C1" s="55"/>
      <c r="D1" s="56"/>
    </row>
    <row r="2" spans="1:4" ht="28.5" customHeight="1" x14ac:dyDescent="0.2">
      <c r="A2" s="58"/>
      <c r="B2" s="59"/>
      <c r="C2" s="60" t="s">
        <v>42</v>
      </c>
      <c r="D2" s="58" t="s">
        <v>43</v>
      </c>
    </row>
    <row r="3" spans="1:4" ht="19.5" customHeight="1" x14ac:dyDescent="0.2">
      <c r="A3" s="61"/>
      <c r="B3" s="62" t="s">
        <v>44</v>
      </c>
      <c r="C3" s="63"/>
      <c r="D3" s="64"/>
    </row>
    <row r="4" spans="1:4" ht="33" customHeight="1" x14ac:dyDescent="0.2">
      <c r="A4" s="61"/>
      <c r="B4" s="65" t="s">
        <v>45</v>
      </c>
      <c r="C4" s="66"/>
      <c r="D4" s="67"/>
    </row>
    <row r="5" spans="1:4" ht="19.5" customHeight="1" x14ac:dyDescent="0.2">
      <c r="A5" s="61"/>
      <c r="B5" s="62" t="s">
        <v>46</v>
      </c>
      <c r="C5" s="66"/>
      <c r="D5" s="67"/>
    </row>
    <row r="6" spans="1:4" ht="19.5" customHeight="1" x14ac:dyDescent="0.2">
      <c r="A6" s="61"/>
      <c r="B6" s="62" t="s">
        <v>47</v>
      </c>
      <c r="C6" s="66"/>
      <c r="D6" s="67"/>
    </row>
    <row r="7" spans="1:4" ht="19.5" customHeight="1" x14ac:dyDescent="0.2">
      <c r="A7" s="61" t="s">
        <v>28</v>
      </c>
      <c r="B7" s="68" t="s">
        <v>69</v>
      </c>
      <c r="C7" s="66" t="s">
        <v>3</v>
      </c>
      <c r="D7" s="69">
        <v>1000</v>
      </c>
    </row>
    <row r="8" spans="1:4" ht="19.5" customHeight="1" x14ac:dyDescent="0.2">
      <c r="A8" s="61"/>
      <c r="B8" s="65" t="s">
        <v>49</v>
      </c>
      <c r="C8" s="66"/>
      <c r="D8" s="67"/>
    </row>
    <row r="9" spans="1:4" ht="26.25" customHeight="1" x14ac:dyDescent="0.2">
      <c r="A9" s="61"/>
      <c r="B9" s="62" t="s">
        <v>50</v>
      </c>
      <c r="C9" s="66"/>
      <c r="D9" s="67"/>
    </row>
    <row r="10" spans="1:4" ht="19.5" customHeight="1" x14ac:dyDescent="0.2">
      <c r="A10" s="61" t="s">
        <v>51</v>
      </c>
      <c r="B10" s="68" t="s">
        <v>52</v>
      </c>
      <c r="C10" s="66" t="s">
        <v>3</v>
      </c>
      <c r="D10" s="69">
        <v>1500</v>
      </c>
    </row>
    <row r="11" spans="1:4" ht="19.5" customHeight="1" x14ac:dyDescent="0.2">
      <c r="A11" s="61"/>
      <c r="B11" s="68" t="s">
        <v>53</v>
      </c>
      <c r="C11" s="66"/>
      <c r="D11" s="67"/>
    </row>
    <row r="12" spans="1:4" ht="24.75" customHeight="1" x14ac:dyDescent="0.2">
      <c r="A12" s="61"/>
      <c r="B12" s="62" t="s">
        <v>54</v>
      </c>
      <c r="C12" s="66"/>
      <c r="D12" s="67"/>
    </row>
    <row r="13" spans="1:4" ht="19.5" customHeight="1" x14ac:dyDescent="0.2">
      <c r="A13" s="61" t="s">
        <v>55</v>
      </c>
      <c r="B13" s="68" t="s">
        <v>48</v>
      </c>
      <c r="C13" s="66" t="s">
        <v>3</v>
      </c>
      <c r="D13" s="69">
        <v>2000</v>
      </c>
    </row>
    <row r="14" spans="1:4" ht="33" customHeight="1" x14ac:dyDescent="0.2">
      <c r="A14" s="61"/>
      <c r="B14" s="65" t="s">
        <v>56</v>
      </c>
      <c r="C14" s="66"/>
      <c r="D14" s="67"/>
    </row>
    <row r="15" spans="1:4" ht="33.75" customHeight="1" x14ac:dyDescent="0.2">
      <c r="A15" s="61"/>
      <c r="B15" s="70" t="s">
        <v>57</v>
      </c>
      <c r="C15" s="66"/>
      <c r="D15" s="67"/>
    </row>
    <row r="16" spans="1:4" ht="19.5" customHeight="1" x14ac:dyDescent="0.2">
      <c r="A16" s="61" t="s">
        <v>58</v>
      </c>
      <c r="B16" s="68" t="s">
        <v>52</v>
      </c>
      <c r="C16" s="66" t="s">
        <v>3</v>
      </c>
      <c r="D16" s="69">
        <v>1500</v>
      </c>
    </row>
    <row r="17" spans="1:4" ht="33" customHeight="1" x14ac:dyDescent="0.2">
      <c r="A17" s="61"/>
      <c r="B17" s="65" t="s">
        <v>59</v>
      </c>
      <c r="C17" s="66"/>
      <c r="D17" s="67"/>
    </row>
    <row r="18" spans="1:4" ht="19.5" customHeight="1" x14ac:dyDescent="0.2">
      <c r="A18" s="61"/>
      <c r="B18" s="62" t="s">
        <v>60</v>
      </c>
      <c r="C18" s="66"/>
      <c r="D18" s="67"/>
    </row>
    <row r="19" spans="1:4" ht="19.5" customHeight="1" x14ac:dyDescent="0.2">
      <c r="A19" s="61" t="s">
        <v>61</v>
      </c>
      <c r="B19" s="68" t="s">
        <v>62</v>
      </c>
      <c r="C19" s="66" t="s">
        <v>3</v>
      </c>
      <c r="D19" s="69">
        <v>5000</v>
      </c>
    </row>
    <row r="20" spans="1:4" ht="48" customHeight="1" x14ac:dyDescent="0.2">
      <c r="A20" s="61"/>
      <c r="B20" s="65" t="s">
        <v>63</v>
      </c>
      <c r="C20" s="66"/>
      <c r="D20" s="67"/>
    </row>
    <row r="21" spans="1:4" ht="19.5" customHeight="1" x14ac:dyDescent="0.2">
      <c r="A21" s="61"/>
      <c r="B21" s="62" t="s">
        <v>64</v>
      </c>
      <c r="C21" s="66"/>
      <c r="D21" s="67"/>
    </row>
    <row r="22" spans="1:4" ht="19.5" customHeight="1" x14ac:dyDescent="0.2">
      <c r="A22" s="61" t="s">
        <v>65</v>
      </c>
      <c r="B22" s="68" t="s">
        <v>52</v>
      </c>
      <c r="C22" s="66" t="s">
        <v>3</v>
      </c>
      <c r="D22" s="69">
        <v>1500</v>
      </c>
    </row>
    <row r="23" spans="1:4" ht="24" customHeight="1" x14ac:dyDescent="0.2">
      <c r="A23" s="61"/>
      <c r="B23" s="65" t="s">
        <v>66</v>
      </c>
      <c r="C23" s="66"/>
      <c r="D23" s="67"/>
    </row>
    <row r="24" spans="1:4" ht="19.5" customHeight="1" x14ac:dyDescent="0.2">
      <c r="A24" s="61"/>
      <c r="B24" s="62" t="s">
        <v>67</v>
      </c>
      <c r="C24" s="66"/>
      <c r="D24" s="67"/>
    </row>
    <row r="25" spans="1:4" ht="19.5" customHeight="1" x14ac:dyDescent="0.2">
      <c r="A25" s="61" t="s">
        <v>68</v>
      </c>
      <c r="B25" s="68" t="s">
        <v>69</v>
      </c>
      <c r="C25" s="66" t="s">
        <v>3</v>
      </c>
      <c r="D25" s="69">
        <v>1000</v>
      </c>
    </row>
    <row r="26" spans="1:4" ht="33" customHeight="1" x14ac:dyDescent="0.2">
      <c r="A26" s="61"/>
      <c r="B26" s="65" t="s">
        <v>70</v>
      </c>
      <c r="C26" s="66"/>
      <c r="D26" s="67"/>
    </row>
    <row r="27" spans="1:4" ht="19.5" customHeight="1" x14ac:dyDescent="0.2">
      <c r="A27" s="61"/>
      <c r="B27" s="62" t="s">
        <v>71</v>
      </c>
      <c r="C27" s="66"/>
      <c r="D27" s="67"/>
    </row>
    <row r="28" spans="1:4" ht="19.5" customHeight="1" x14ac:dyDescent="0.2">
      <c r="A28" s="61" t="s">
        <v>72</v>
      </c>
      <c r="B28" s="68" t="s">
        <v>48</v>
      </c>
      <c r="C28" s="66" t="s">
        <v>3</v>
      </c>
      <c r="D28" s="69">
        <v>2000</v>
      </c>
    </row>
    <row r="29" spans="1:4" ht="33" customHeight="1" x14ac:dyDescent="0.2">
      <c r="A29" s="61"/>
      <c r="B29" s="65" t="s">
        <v>116</v>
      </c>
      <c r="C29" s="66"/>
      <c r="D29" s="67"/>
    </row>
    <row r="30" spans="1:4" ht="19.5" customHeight="1" x14ac:dyDescent="0.2">
      <c r="A30" s="61"/>
      <c r="B30" s="62"/>
      <c r="C30" s="66"/>
      <c r="D30" s="67"/>
    </row>
    <row r="31" spans="1:4" ht="19.5" customHeight="1" x14ac:dyDescent="0.2">
      <c r="A31" s="61" t="s">
        <v>73</v>
      </c>
      <c r="B31" s="68"/>
      <c r="C31" s="66"/>
      <c r="D31" s="69"/>
    </row>
    <row r="32" spans="1:4" ht="4.5" customHeight="1" x14ac:dyDescent="0.2">
      <c r="A32" s="67"/>
      <c r="C32" s="66"/>
      <c r="D32" s="67"/>
    </row>
    <row r="33" spans="1:4" ht="28.5" customHeight="1" x14ac:dyDescent="0.2">
      <c r="A33" s="71"/>
      <c r="B33" s="72"/>
      <c r="C33" s="73" t="s">
        <v>74</v>
      </c>
      <c r="D33" s="74">
        <f>D7+D10+D13+D16+D19+D22+D25+D28+D31</f>
        <v>15500</v>
      </c>
    </row>
    <row r="34" spans="1:4" ht="28.5" customHeight="1" x14ac:dyDescent="0.2">
      <c r="A34" s="54" t="s">
        <v>1018</v>
      </c>
      <c r="B34" s="72"/>
      <c r="C34" s="72"/>
      <c r="D34" s="75"/>
    </row>
    <row r="35" spans="1:4" ht="23.25" customHeight="1" x14ac:dyDescent="0.2">
      <c r="A35" s="76"/>
      <c r="B35" s="77"/>
      <c r="C35" s="78" t="s">
        <v>42</v>
      </c>
      <c r="D35" s="76" t="s">
        <v>43</v>
      </c>
    </row>
    <row r="36" spans="1:4" ht="33" customHeight="1" x14ac:dyDescent="0.2">
      <c r="A36" s="61"/>
      <c r="B36" s="65"/>
      <c r="C36" s="63"/>
      <c r="D36" s="64"/>
    </row>
    <row r="37" spans="1:4" ht="19.5" customHeight="1" x14ac:dyDescent="0.2">
      <c r="A37" s="61"/>
      <c r="B37" s="62" t="s">
        <v>75</v>
      </c>
      <c r="C37" s="66"/>
      <c r="D37" s="67"/>
    </row>
    <row r="38" spans="1:4" ht="19.5" customHeight="1" x14ac:dyDescent="0.2">
      <c r="A38" s="61" t="s">
        <v>28</v>
      </c>
      <c r="B38" s="68" t="s">
        <v>69</v>
      </c>
      <c r="C38" s="66" t="s">
        <v>3</v>
      </c>
      <c r="D38" s="69">
        <v>1000</v>
      </c>
    </row>
    <row r="39" spans="1:4" ht="33" customHeight="1" x14ac:dyDescent="0.2">
      <c r="A39" s="61"/>
      <c r="B39" s="65" t="s">
        <v>115</v>
      </c>
      <c r="C39" s="66"/>
      <c r="D39" s="67"/>
    </row>
    <row r="40" spans="1:4" ht="19.5" customHeight="1" x14ac:dyDescent="0.2">
      <c r="A40" s="61"/>
      <c r="B40" s="62" t="s">
        <v>111</v>
      </c>
      <c r="C40" s="66"/>
      <c r="D40" s="67"/>
    </row>
    <row r="41" spans="1:4" ht="19.5" customHeight="1" x14ac:dyDescent="0.2">
      <c r="A41" s="61" t="s">
        <v>51</v>
      </c>
      <c r="B41" s="68" t="s">
        <v>62</v>
      </c>
      <c r="C41" s="66" t="s">
        <v>3</v>
      </c>
      <c r="D41" s="69">
        <v>5000</v>
      </c>
    </row>
    <row r="42" spans="1:4" ht="31.5" customHeight="1" x14ac:dyDescent="0.2">
      <c r="A42" s="61"/>
      <c r="B42" s="65" t="s">
        <v>112</v>
      </c>
      <c r="C42" s="66"/>
      <c r="D42" s="67"/>
    </row>
    <row r="43" spans="1:4" ht="19.5" customHeight="1" x14ac:dyDescent="0.2">
      <c r="A43" s="61"/>
      <c r="B43" s="62" t="s">
        <v>113</v>
      </c>
      <c r="C43" s="66"/>
      <c r="D43" s="67"/>
    </row>
    <row r="44" spans="1:4" ht="19.5" customHeight="1" x14ac:dyDescent="0.2">
      <c r="A44" s="61" t="s">
        <v>55</v>
      </c>
      <c r="B44" s="68" t="s">
        <v>69</v>
      </c>
      <c r="C44" s="66" t="s">
        <v>3</v>
      </c>
      <c r="D44" s="69">
        <v>1000</v>
      </c>
    </row>
    <row r="45" spans="1:4" ht="33" customHeight="1" x14ac:dyDescent="0.2">
      <c r="A45" s="61"/>
      <c r="B45" s="65" t="s">
        <v>114</v>
      </c>
      <c r="C45" s="66"/>
      <c r="D45" s="67"/>
    </row>
    <row r="46" spans="1:4" ht="23.25" customHeight="1" x14ac:dyDescent="0.2">
      <c r="A46" s="61"/>
      <c r="B46" s="62"/>
      <c r="C46" s="66"/>
      <c r="D46" s="67"/>
    </row>
    <row r="47" spans="1:4" ht="19.5" customHeight="1" x14ac:dyDescent="0.2">
      <c r="A47" s="61"/>
      <c r="B47" s="68"/>
      <c r="C47" s="66"/>
      <c r="D47" s="69"/>
    </row>
    <row r="48" spans="1:4" ht="19.5" customHeight="1" x14ac:dyDescent="0.2">
      <c r="A48" s="61"/>
      <c r="B48" s="68"/>
      <c r="C48" s="66"/>
      <c r="D48" s="67"/>
    </row>
    <row r="49" spans="1:4" ht="300" customHeight="1" x14ac:dyDescent="0.2">
      <c r="A49" s="67"/>
      <c r="C49" s="66"/>
      <c r="D49" s="67"/>
    </row>
    <row r="50" spans="1:4" ht="84" customHeight="1" x14ac:dyDescent="0.2">
      <c r="A50" s="67"/>
      <c r="C50" s="66"/>
      <c r="D50" s="67"/>
    </row>
    <row r="51" spans="1:4" ht="28.5" customHeight="1" x14ac:dyDescent="0.2">
      <c r="A51" s="71"/>
      <c r="B51" s="72"/>
      <c r="C51" s="73" t="s">
        <v>74</v>
      </c>
      <c r="D51" s="74">
        <f>SUM(D38:D45)</f>
        <v>7000</v>
      </c>
    </row>
    <row r="52" spans="1:4" ht="28.5" customHeight="1" x14ac:dyDescent="0.2">
      <c r="A52" s="54" t="s">
        <v>1018</v>
      </c>
      <c r="B52" s="72"/>
      <c r="C52" s="72"/>
      <c r="D52" s="75"/>
    </row>
    <row r="53" spans="1:4" ht="28.5" customHeight="1" x14ac:dyDescent="0.2">
      <c r="A53" s="76"/>
      <c r="B53" s="77"/>
      <c r="C53" s="78" t="s">
        <v>42</v>
      </c>
      <c r="D53" s="76" t="s">
        <v>43</v>
      </c>
    </row>
    <row r="54" spans="1:4" ht="19.5" customHeight="1" x14ac:dyDescent="0.2">
      <c r="A54" s="61"/>
      <c r="B54" s="62" t="s">
        <v>76</v>
      </c>
      <c r="C54" s="63"/>
      <c r="D54" s="64"/>
    </row>
    <row r="55" spans="1:4" ht="80.25" customHeight="1" x14ac:dyDescent="0.2">
      <c r="A55" s="61"/>
      <c r="B55" s="65" t="s">
        <v>77</v>
      </c>
      <c r="C55" s="66"/>
      <c r="D55" s="67"/>
    </row>
    <row r="56" spans="1:4" ht="19.5" customHeight="1" x14ac:dyDescent="0.2">
      <c r="A56" s="61" t="s">
        <v>28</v>
      </c>
      <c r="B56" s="68" t="s">
        <v>1019</v>
      </c>
      <c r="C56" s="66" t="s">
        <v>3</v>
      </c>
      <c r="D56" s="94">
        <v>0</v>
      </c>
    </row>
    <row r="57" spans="1:4" ht="19.5" customHeight="1" x14ac:dyDescent="0.2">
      <c r="A57" s="61"/>
      <c r="B57" s="62" t="s">
        <v>78</v>
      </c>
      <c r="C57" s="66"/>
      <c r="D57" s="67"/>
    </row>
    <row r="58" spans="1:4" ht="19.5" customHeight="1" x14ac:dyDescent="0.2">
      <c r="A58" s="61"/>
      <c r="B58" s="62" t="s">
        <v>79</v>
      </c>
      <c r="C58" s="66"/>
      <c r="D58" s="67"/>
    </row>
    <row r="59" spans="1:4" ht="19.5" customHeight="1" x14ac:dyDescent="0.2">
      <c r="A59" s="61"/>
      <c r="B59" s="68" t="s">
        <v>80</v>
      </c>
      <c r="C59" s="66"/>
      <c r="D59" s="67"/>
    </row>
    <row r="60" spans="1:4" ht="33" customHeight="1" x14ac:dyDescent="0.2">
      <c r="A60" s="61" t="s">
        <v>51</v>
      </c>
      <c r="B60" s="65" t="s">
        <v>1020</v>
      </c>
      <c r="C60" s="66" t="s">
        <v>3</v>
      </c>
      <c r="D60" s="69">
        <v>10000</v>
      </c>
    </row>
    <row r="61" spans="1:4" ht="19.5" customHeight="1" x14ac:dyDescent="0.2">
      <c r="A61" s="61" t="s">
        <v>55</v>
      </c>
      <c r="B61" s="68" t="s">
        <v>81</v>
      </c>
      <c r="C61" s="79">
        <v>0</v>
      </c>
      <c r="D61" s="69">
        <f>D60*C61</f>
        <v>0</v>
      </c>
    </row>
    <row r="62" spans="1:4" ht="35.25" customHeight="1" x14ac:dyDescent="0.2">
      <c r="A62" s="61" t="s">
        <v>58</v>
      </c>
      <c r="B62" s="65" t="s">
        <v>1021</v>
      </c>
      <c r="C62" s="66" t="s">
        <v>3</v>
      </c>
      <c r="D62" s="69">
        <v>7500</v>
      </c>
    </row>
    <row r="63" spans="1:4" ht="19.5" customHeight="1" x14ac:dyDescent="0.2">
      <c r="A63" s="61" t="s">
        <v>61</v>
      </c>
      <c r="B63" s="68" t="s">
        <v>81</v>
      </c>
      <c r="C63" s="79">
        <v>0</v>
      </c>
      <c r="D63" s="69">
        <f>D62*C63</f>
        <v>0</v>
      </c>
    </row>
    <row r="64" spans="1:4" ht="33" customHeight="1" x14ac:dyDescent="0.2">
      <c r="A64" s="61" t="s">
        <v>65</v>
      </c>
      <c r="B64" s="65" t="s">
        <v>1022</v>
      </c>
      <c r="C64" s="66" t="s">
        <v>3</v>
      </c>
      <c r="D64" s="69">
        <v>5000</v>
      </c>
    </row>
    <row r="65" spans="1:4" ht="19.5" customHeight="1" x14ac:dyDescent="0.2">
      <c r="A65" s="61" t="s">
        <v>68</v>
      </c>
      <c r="B65" s="68" t="s">
        <v>81</v>
      </c>
      <c r="C65" s="79">
        <v>0</v>
      </c>
      <c r="D65" s="69">
        <f>D64*C65</f>
        <v>0</v>
      </c>
    </row>
    <row r="66" spans="1:4" ht="19.5" customHeight="1" x14ac:dyDescent="0.2">
      <c r="A66" s="61"/>
      <c r="B66" s="68" t="s">
        <v>82</v>
      </c>
      <c r="C66" s="66"/>
      <c r="D66" s="67"/>
    </row>
    <row r="67" spans="1:4" ht="33" customHeight="1" x14ac:dyDescent="0.2">
      <c r="A67" s="61" t="s">
        <v>72</v>
      </c>
      <c r="B67" s="65" t="s">
        <v>1023</v>
      </c>
      <c r="C67" s="66" t="s">
        <v>3</v>
      </c>
      <c r="D67" s="69">
        <v>3000</v>
      </c>
    </row>
    <row r="68" spans="1:4" ht="19.5" customHeight="1" x14ac:dyDescent="0.2">
      <c r="A68" s="61" t="s">
        <v>73</v>
      </c>
      <c r="B68" s="68" t="s">
        <v>81</v>
      </c>
      <c r="C68" s="79">
        <v>0</v>
      </c>
      <c r="D68" s="69">
        <f>D67*C68</f>
        <v>0</v>
      </c>
    </row>
    <row r="69" spans="1:4" ht="33" customHeight="1" x14ac:dyDescent="0.2">
      <c r="A69" s="61" t="s">
        <v>83</v>
      </c>
      <c r="B69" s="65" t="s">
        <v>1024</v>
      </c>
      <c r="C69" s="66" t="s">
        <v>3</v>
      </c>
      <c r="D69" s="69">
        <v>1000</v>
      </c>
    </row>
    <row r="70" spans="1:4" ht="19.5" customHeight="1" x14ac:dyDescent="0.2">
      <c r="A70" s="61" t="s">
        <v>84</v>
      </c>
      <c r="B70" s="68" t="s">
        <v>81</v>
      </c>
      <c r="C70" s="79">
        <v>0</v>
      </c>
      <c r="D70" s="69">
        <f>D69*C70</f>
        <v>0</v>
      </c>
    </row>
    <row r="71" spans="1:4" ht="211.5" customHeight="1" x14ac:dyDescent="0.2">
      <c r="A71" s="67"/>
      <c r="C71" s="66"/>
      <c r="D71" s="67"/>
    </row>
    <row r="72" spans="1:4" ht="28.5" customHeight="1" x14ac:dyDescent="0.2">
      <c r="A72" s="71"/>
      <c r="B72" s="72"/>
      <c r="C72" s="73" t="s">
        <v>74</v>
      </c>
      <c r="D72" s="74">
        <f>D56+D60+D61+D62+D63+D64+D65+D67+D68+D69+D70</f>
        <v>26500</v>
      </c>
    </row>
    <row r="73" spans="1:4" ht="28.5" customHeight="1" x14ac:dyDescent="0.2">
      <c r="A73" s="54" t="s">
        <v>1018</v>
      </c>
      <c r="B73" s="72"/>
      <c r="C73" s="72"/>
      <c r="D73" s="75"/>
    </row>
    <row r="74" spans="1:4" ht="28.5" customHeight="1" x14ac:dyDescent="0.2">
      <c r="A74" s="76"/>
      <c r="B74" s="77"/>
      <c r="C74" s="78" t="s">
        <v>42</v>
      </c>
      <c r="D74" s="76" t="s">
        <v>43</v>
      </c>
    </row>
    <row r="75" spans="1:4" ht="19.5" customHeight="1" x14ac:dyDescent="0.2">
      <c r="A75" s="67"/>
      <c r="B75" s="80" t="s">
        <v>85</v>
      </c>
      <c r="C75" s="63"/>
      <c r="D75" s="64"/>
    </row>
    <row r="76" spans="1:4" ht="28.5" customHeight="1" x14ac:dyDescent="0.2">
      <c r="A76" s="67"/>
      <c r="C76" s="66"/>
      <c r="D76" s="67"/>
    </row>
    <row r="77" spans="1:4" ht="19.5" customHeight="1" x14ac:dyDescent="0.2">
      <c r="A77" s="67"/>
      <c r="B77" s="81" t="s">
        <v>86</v>
      </c>
      <c r="C77" s="66"/>
      <c r="D77" s="69">
        <f>D33</f>
        <v>15500</v>
      </c>
    </row>
    <row r="78" spans="1:4" ht="14.25" customHeight="1" x14ac:dyDescent="0.2">
      <c r="A78" s="67"/>
      <c r="C78" s="66"/>
      <c r="D78" s="67"/>
    </row>
    <row r="79" spans="1:4" ht="19.5" customHeight="1" x14ac:dyDescent="0.2">
      <c r="A79" s="67"/>
      <c r="B79" s="81" t="s">
        <v>87</v>
      </c>
      <c r="C79" s="66"/>
      <c r="D79" s="69">
        <f>D51</f>
        <v>7000</v>
      </c>
    </row>
    <row r="80" spans="1:4" ht="14.25" customHeight="1" x14ac:dyDescent="0.2">
      <c r="A80" s="67"/>
      <c r="C80" s="66"/>
      <c r="D80" s="67"/>
    </row>
    <row r="81" spans="1:4" ht="19.5" customHeight="1" x14ac:dyDescent="0.2">
      <c r="A81" s="67"/>
      <c r="B81" s="81" t="s">
        <v>88</v>
      </c>
      <c r="C81" s="66"/>
      <c r="D81" s="69">
        <f>D72</f>
        <v>26500</v>
      </c>
    </row>
    <row r="82" spans="1:4" ht="14.25" customHeight="1" x14ac:dyDescent="0.2">
      <c r="A82" s="67"/>
      <c r="C82" s="66"/>
      <c r="D82" s="67"/>
    </row>
    <row r="83" spans="1:4" ht="300" customHeight="1" x14ac:dyDescent="0.2">
      <c r="A83" s="67"/>
      <c r="C83" s="66"/>
      <c r="D83" s="67"/>
    </row>
    <row r="84" spans="1:4" ht="228.75" customHeight="1" x14ac:dyDescent="0.2">
      <c r="A84" s="67"/>
      <c r="C84" s="66"/>
      <c r="D84" s="67"/>
    </row>
    <row r="85" spans="1:4" ht="28.5" customHeight="1" x14ac:dyDescent="0.2">
      <c r="A85" s="71"/>
      <c r="B85" s="72"/>
      <c r="C85" s="73" t="s">
        <v>89</v>
      </c>
      <c r="D85" s="74">
        <f>D77+D79+D81</f>
        <v>49000</v>
      </c>
    </row>
  </sheetData>
  <printOptions horizontalCentered="1"/>
  <pageMargins left="0" right="0" top="0.58333333333333337" bottom="0.58333333333333337" header="0.50555555555555554" footer="0.50555555555555554"/>
  <pageSetup paperSize="9" scale="98" orientation="portrait" useFirstPageNumber="1" r:id="rId1"/>
  <headerFooter>
    <oddFooter>&amp;CPage 15 / &amp;P</oddFooter>
  </headerFooter>
  <rowBreaks count="4" manualBreakCount="4">
    <brk id="33" max="16383" man="1"/>
    <brk id="51" max="16383" man="1"/>
    <brk id="72" max="16383" man="1"/>
    <brk id="8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7EC36-C159-4AC1-8009-CD69C7467202}">
  <dimension ref="A1:N147"/>
  <sheetViews>
    <sheetView view="pageBreakPreview" topLeftCell="A115" zoomScale="85" zoomScaleNormal="100" zoomScaleSheetLayoutView="85" workbookViewId="0">
      <selection activeCell="O79" sqref="O79"/>
    </sheetView>
  </sheetViews>
  <sheetFormatPr defaultRowHeight="12.75" x14ac:dyDescent="0.2"/>
  <cols>
    <col min="1" max="1" width="3.7109375" style="2" customWidth="1"/>
    <col min="2" max="2" width="14.5703125" style="2" bestFit="1" customWidth="1"/>
    <col min="3" max="3" width="2.7109375" style="5" customWidth="1"/>
    <col min="4" max="4" width="9.140625" style="2"/>
    <col min="5" max="5" width="11.42578125" style="2" bestFit="1" customWidth="1"/>
    <col min="6" max="6" width="2" style="2" bestFit="1" customWidth="1"/>
    <col min="7" max="7" width="10.7109375" style="2" customWidth="1"/>
    <col min="8" max="8" width="1.5703125" style="5" bestFit="1" customWidth="1"/>
    <col min="9" max="9" width="5.7109375" style="2" customWidth="1"/>
    <col min="10" max="10" width="10.28515625" style="2" customWidth="1"/>
    <col min="11" max="11" width="4.5703125" style="2" customWidth="1"/>
    <col min="12" max="12" width="8.7109375" style="5" customWidth="1"/>
    <col min="13" max="13" width="13.140625" style="44" customWidth="1"/>
    <col min="14" max="14" width="9.140625" style="1"/>
    <col min="15" max="16384" width="9.140625" style="2"/>
  </cols>
  <sheetData>
    <row r="1" spans="1:14" x14ac:dyDescent="0.2">
      <c r="A1" s="164" t="s">
        <v>122</v>
      </c>
      <c r="B1" s="165"/>
      <c r="C1" s="165"/>
      <c r="D1" s="165"/>
      <c r="E1" s="165"/>
      <c r="F1" s="165"/>
      <c r="G1" s="165"/>
      <c r="H1" s="165"/>
      <c r="I1" s="165"/>
      <c r="J1" s="165"/>
      <c r="K1" s="165"/>
      <c r="L1" s="165"/>
      <c r="M1" s="166"/>
    </row>
    <row r="2" spans="1:14" s="3" customFormat="1" x14ac:dyDescent="0.2">
      <c r="A2" s="167"/>
      <c r="B2" s="168"/>
      <c r="C2" s="168"/>
      <c r="D2" s="168"/>
      <c r="E2" s="168"/>
      <c r="F2" s="168"/>
      <c r="G2" s="168"/>
      <c r="H2" s="168"/>
      <c r="I2" s="168"/>
      <c r="J2" s="168"/>
      <c r="K2" s="168"/>
      <c r="L2" s="168"/>
      <c r="M2" s="169"/>
      <c r="N2" s="1"/>
    </row>
    <row r="3" spans="1:14" s="3" customFormat="1" x14ac:dyDescent="0.2">
      <c r="A3" s="51"/>
      <c r="B3" s="52"/>
      <c r="C3" s="52"/>
      <c r="D3" s="52"/>
      <c r="E3" s="52"/>
      <c r="F3" s="52"/>
      <c r="G3" s="52"/>
      <c r="H3" s="52"/>
      <c r="I3" s="52"/>
      <c r="J3" s="52"/>
      <c r="K3" s="52"/>
      <c r="L3" s="52"/>
      <c r="M3" s="53"/>
      <c r="N3" s="1"/>
    </row>
    <row r="4" spans="1:14" ht="11.25" customHeight="1" x14ac:dyDescent="0.2">
      <c r="A4" s="4"/>
      <c r="L4" s="6"/>
      <c r="M4" s="7"/>
    </row>
    <row r="5" spans="1:14" ht="11.25" customHeight="1" x14ac:dyDescent="0.2">
      <c r="A5" s="4"/>
      <c r="L5" s="6"/>
      <c r="M5" s="7"/>
    </row>
    <row r="6" spans="1:14" x14ac:dyDescent="0.2">
      <c r="A6" s="4"/>
      <c r="B6" s="8" t="s">
        <v>0</v>
      </c>
      <c r="C6" s="9" t="s">
        <v>1</v>
      </c>
      <c r="D6" s="2" t="s">
        <v>2</v>
      </c>
      <c r="L6" s="6" t="s">
        <v>3</v>
      </c>
      <c r="M6" s="10"/>
    </row>
    <row r="7" spans="1:14" ht="11.25" customHeight="1" x14ac:dyDescent="0.25">
      <c r="A7" s="4"/>
      <c r="B7" s="8"/>
      <c r="C7" s="9"/>
      <c r="L7" s="6"/>
      <c r="M7" s="11"/>
    </row>
    <row r="8" spans="1:14" ht="11.25" customHeight="1" x14ac:dyDescent="0.25">
      <c r="A8" s="4"/>
      <c r="B8" s="8"/>
      <c r="C8" s="9"/>
      <c r="L8" s="6"/>
      <c r="M8" s="11"/>
    </row>
    <row r="9" spans="1:14" ht="11.25" customHeight="1" x14ac:dyDescent="0.25">
      <c r="A9" s="4"/>
      <c r="B9" s="8"/>
      <c r="C9" s="9"/>
      <c r="L9" s="6"/>
      <c r="M9" s="11"/>
    </row>
    <row r="10" spans="1:14" ht="15" x14ac:dyDescent="0.25">
      <c r="A10" s="4"/>
      <c r="B10" s="8" t="s">
        <v>4</v>
      </c>
      <c r="C10" s="9" t="s">
        <v>1</v>
      </c>
      <c r="D10" s="93" t="s">
        <v>5</v>
      </c>
      <c r="E10" s="12"/>
      <c r="F10" s="5"/>
      <c r="L10" s="6" t="s">
        <v>3</v>
      </c>
      <c r="M10" s="11">
        <f>'Bill No 02 - Downtakings'!F86</f>
        <v>2500</v>
      </c>
    </row>
    <row r="11" spans="1:14" ht="15" x14ac:dyDescent="0.25">
      <c r="A11" s="4"/>
      <c r="B11" s="8"/>
      <c r="C11" s="9"/>
      <c r="D11" s="93"/>
      <c r="E11" s="12"/>
      <c r="F11" s="5"/>
      <c r="L11" s="6"/>
      <c r="M11" s="11"/>
    </row>
    <row r="12" spans="1:14" ht="11.25" customHeight="1" x14ac:dyDescent="0.25">
      <c r="A12" s="4"/>
      <c r="B12" s="8"/>
      <c r="C12" s="9"/>
      <c r="L12" s="6"/>
      <c r="M12" s="11"/>
    </row>
    <row r="13" spans="1:14" ht="11.25" customHeight="1" x14ac:dyDescent="0.25">
      <c r="A13" s="4"/>
      <c r="B13" s="8"/>
      <c r="C13" s="9"/>
      <c r="L13" s="6"/>
      <c r="M13" s="11"/>
    </row>
    <row r="14" spans="1:14" ht="15" x14ac:dyDescent="0.25">
      <c r="A14" s="4"/>
      <c r="B14" s="8" t="s">
        <v>6</v>
      </c>
      <c r="C14" s="9" t="s">
        <v>1</v>
      </c>
      <c r="D14" s="93" t="s">
        <v>7</v>
      </c>
      <c r="E14" s="12"/>
      <c r="F14" s="5"/>
      <c r="L14" s="6" t="s">
        <v>3</v>
      </c>
      <c r="M14" s="11">
        <f>'Bill No 03 - Builderswork'!F158</f>
        <v>4700</v>
      </c>
    </row>
    <row r="15" spans="1:14" ht="11.25" customHeight="1" x14ac:dyDescent="0.25">
      <c r="A15" s="4"/>
      <c r="B15" s="8"/>
      <c r="C15" s="9"/>
      <c r="E15" s="12"/>
      <c r="F15" s="5"/>
      <c r="L15" s="6"/>
      <c r="M15" s="11"/>
    </row>
    <row r="16" spans="1:14" ht="11.25" customHeight="1" x14ac:dyDescent="0.25">
      <c r="A16" s="4"/>
      <c r="B16" s="8"/>
      <c r="C16" s="9"/>
      <c r="E16" s="12"/>
      <c r="F16" s="5"/>
      <c r="L16" s="6"/>
      <c r="M16" s="11"/>
    </row>
    <row r="17" spans="1:13" ht="11.25" customHeight="1" x14ac:dyDescent="0.25">
      <c r="A17" s="4"/>
      <c r="B17" s="8"/>
      <c r="C17" s="9"/>
      <c r="E17" s="12"/>
      <c r="F17" s="5"/>
      <c r="L17" s="6"/>
      <c r="M17" s="11"/>
    </row>
    <row r="18" spans="1:13" s="1" customFormat="1" ht="15" x14ac:dyDescent="0.25">
      <c r="A18" s="4"/>
      <c r="B18" s="8" t="s">
        <v>8</v>
      </c>
      <c r="C18" s="9" t="s">
        <v>1</v>
      </c>
      <c r="D18" s="93" t="s">
        <v>11</v>
      </c>
      <c r="E18" s="12"/>
      <c r="F18" s="5"/>
      <c r="G18" s="2"/>
      <c r="H18" s="5"/>
      <c r="I18" s="2"/>
      <c r="J18" s="2"/>
      <c r="K18" s="2"/>
      <c r="L18" s="6" t="s">
        <v>3</v>
      </c>
      <c r="M18" s="11">
        <f>'Bill No 04 - Joiner'!F862</f>
        <v>24315.42</v>
      </c>
    </row>
    <row r="19" spans="1:13" s="1" customFormat="1" ht="11.25" customHeight="1" x14ac:dyDescent="0.25">
      <c r="A19" s="4"/>
      <c r="B19" s="8"/>
      <c r="C19" s="9"/>
      <c r="D19" s="2"/>
      <c r="E19" s="12"/>
      <c r="F19" s="5"/>
      <c r="G19" s="2"/>
      <c r="H19" s="5"/>
      <c r="I19" s="2"/>
      <c r="J19" s="2"/>
      <c r="K19" s="2"/>
      <c r="L19" s="6"/>
      <c r="M19" s="11"/>
    </row>
    <row r="20" spans="1:13" s="1" customFormat="1" ht="11.25" customHeight="1" x14ac:dyDescent="0.25">
      <c r="A20" s="4"/>
      <c r="B20" s="8"/>
      <c r="C20" s="9"/>
      <c r="D20" s="2"/>
      <c r="E20" s="12"/>
      <c r="F20" s="5"/>
      <c r="G20" s="2"/>
      <c r="H20" s="5"/>
      <c r="I20" s="2"/>
      <c r="J20" s="2"/>
      <c r="K20" s="2"/>
      <c r="L20" s="6"/>
      <c r="M20" s="11"/>
    </row>
    <row r="21" spans="1:13" s="1" customFormat="1" ht="11.25" customHeight="1" x14ac:dyDescent="0.25">
      <c r="A21" s="4"/>
      <c r="B21" s="8"/>
      <c r="C21" s="9"/>
      <c r="D21" s="2"/>
      <c r="E21" s="12"/>
      <c r="F21" s="5"/>
      <c r="G21" s="2"/>
      <c r="H21" s="5"/>
      <c r="I21" s="2"/>
      <c r="J21" s="2"/>
      <c r="K21" s="2"/>
      <c r="L21" s="6"/>
      <c r="M21" s="11"/>
    </row>
    <row r="22" spans="1:13" s="1" customFormat="1" x14ac:dyDescent="0.2">
      <c r="A22" s="4"/>
      <c r="B22" s="8" t="s">
        <v>9</v>
      </c>
      <c r="C22" s="9" t="s">
        <v>1</v>
      </c>
      <c r="D22" s="93" t="s">
        <v>41</v>
      </c>
      <c r="E22" s="12"/>
      <c r="F22" s="5"/>
      <c r="G22" s="2"/>
      <c r="H22" s="5"/>
      <c r="I22" s="2"/>
      <c r="J22" s="2"/>
      <c r="K22" s="2"/>
      <c r="L22" s="6" t="s">
        <v>3</v>
      </c>
      <c r="M22" s="13">
        <f>'Bill No 05 - Tiler Work'!F38</f>
        <v>0</v>
      </c>
    </row>
    <row r="23" spans="1:13" s="1" customFormat="1" ht="11.25" customHeight="1" x14ac:dyDescent="0.25">
      <c r="A23" s="4"/>
      <c r="B23" s="8"/>
      <c r="C23" s="9"/>
      <c r="D23" s="2"/>
      <c r="E23" s="12"/>
      <c r="F23" s="5"/>
      <c r="G23" s="2"/>
      <c r="H23" s="5"/>
      <c r="I23" s="2"/>
      <c r="J23" s="2"/>
      <c r="K23" s="2"/>
      <c r="L23" s="6"/>
      <c r="M23" s="11"/>
    </row>
    <row r="24" spans="1:13" s="1" customFormat="1" ht="11.25" customHeight="1" x14ac:dyDescent="0.25">
      <c r="A24" s="4"/>
      <c r="B24" s="8"/>
      <c r="C24" s="9"/>
      <c r="D24" s="2"/>
      <c r="E24" s="12"/>
      <c r="F24" s="5"/>
      <c r="G24" s="2"/>
      <c r="H24" s="5"/>
      <c r="I24" s="2"/>
      <c r="J24" s="2"/>
      <c r="K24" s="2"/>
      <c r="L24" s="6"/>
      <c r="M24" s="11"/>
    </row>
    <row r="25" spans="1:13" s="1" customFormat="1" ht="11.25" customHeight="1" x14ac:dyDescent="0.25">
      <c r="A25" s="4"/>
      <c r="B25" s="8"/>
      <c r="C25" s="9"/>
      <c r="D25" s="2"/>
      <c r="E25" s="12"/>
      <c r="F25" s="5"/>
      <c r="G25" s="2"/>
      <c r="H25" s="5"/>
      <c r="I25" s="2"/>
      <c r="J25" s="2"/>
      <c r="K25" s="2"/>
      <c r="L25" s="6"/>
      <c r="M25" s="11"/>
    </row>
    <row r="26" spans="1:13" s="1" customFormat="1" ht="15" x14ac:dyDescent="0.25">
      <c r="A26" s="4"/>
      <c r="B26" s="8" t="s">
        <v>10</v>
      </c>
      <c r="C26" s="9" t="s">
        <v>1</v>
      </c>
      <c r="D26" s="93" t="s">
        <v>15</v>
      </c>
      <c r="E26" s="2"/>
      <c r="F26" s="5"/>
      <c r="G26" s="2"/>
      <c r="H26" s="5"/>
      <c r="I26" s="2"/>
      <c r="J26" s="2"/>
      <c r="K26" s="2"/>
      <c r="L26" s="6" t="s">
        <v>3</v>
      </c>
      <c r="M26" s="11">
        <f>'Bill No 06 - Suspended Ceilings'!F160</f>
        <v>2500</v>
      </c>
    </row>
    <row r="27" spans="1:13" s="1" customFormat="1" ht="11.25" customHeight="1" x14ac:dyDescent="0.25">
      <c r="A27" s="4"/>
      <c r="B27" s="8"/>
      <c r="C27" s="9"/>
      <c r="D27" s="2"/>
      <c r="E27" s="12"/>
      <c r="F27" s="5"/>
      <c r="G27" s="2"/>
      <c r="H27" s="5"/>
      <c r="I27" s="2"/>
      <c r="J27" s="2"/>
      <c r="K27" s="2"/>
      <c r="L27" s="6"/>
      <c r="M27" s="11"/>
    </row>
    <row r="28" spans="1:13" s="1" customFormat="1" ht="11.25" customHeight="1" x14ac:dyDescent="0.25">
      <c r="A28" s="4"/>
      <c r="B28" s="8"/>
      <c r="C28" s="9"/>
      <c r="D28" s="2"/>
      <c r="E28" s="12"/>
      <c r="F28" s="5"/>
      <c r="G28" s="2"/>
      <c r="H28" s="5"/>
      <c r="I28" s="2"/>
      <c r="J28" s="2"/>
      <c r="K28" s="2"/>
      <c r="L28" s="6"/>
      <c r="M28" s="11"/>
    </row>
    <row r="29" spans="1:13" s="1" customFormat="1" ht="11.25" customHeight="1" x14ac:dyDescent="0.25">
      <c r="A29" s="4"/>
      <c r="B29" s="8"/>
      <c r="C29" s="9"/>
      <c r="D29" s="2"/>
      <c r="E29" s="12"/>
      <c r="F29" s="5"/>
      <c r="G29" s="2"/>
      <c r="H29" s="5"/>
      <c r="I29" s="2"/>
      <c r="J29" s="2"/>
      <c r="K29" s="2"/>
      <c r="L29" s="6"/>
      <c r="M29" s="11"/>
    </row>
    <row r="30" spans="1:13" s="1" customFormat="1" ht="15" x14ac:dyDescent="0.25">
      <c r="A30" s="4"/>
      <c r="B30" s="8" t="s">
        <v>12</v>
      </c>
      <c r="C30" s="9" t="s">
        <v>1</v>
      </c>
      <c r="D30" s="93" t="s">
        <v>17</v>
      </c>
      <c r="E30" s="12"/>
      <c r="F30" s="5"/>
      <c r="G30" s="2"/>
      <c r="H30" s="5"/>
      <c r="I30" s="2"/>
      <c r="J30" s="2"/>
      <c r="K30" s="2"/>
      <c r="L30" s="6" t="s">
        <v>3</v>
      </c>
      <c r="M30" s="11">
        <f>'Bill No 07 - Floor Coverings'!F182</f>
        <v>1500</v>
      </c>
    </row>
    <row r="31" spans="1:13" s="1" customFormat="1" ht="11.25" customHeight="1" x14ac:dyDescent="0.25">
      <c r="A31" s="4"/>
      <c r="B31" s="8"/>
      <c r="C31" s="9"/>
      <c r="D31" s="2"/>
      <c r="E31" s="12"/>
      <c r="F31" s="5"/>
      <c r="G31" s="2"/>
      <c r="H31" s="5"/>
      <c r="I31" s="2"/>
      <c r="J31" s="2"/>
      <c r="K31" s="2"/>
      <c r="L31" s="6"/>
      <c r="M31" s="11"/>
    </row>
    <row r="32" spans="1:13" s="1" customFormat="1" ht="11.25" customHeight="1" x14ac:dyDescent="0.25">
      <c r="A32" s="4"/>
      <c r="B32" s="8"/>
      <c r="C32" s="9"/>
      <c r="D32" s="2"/>
      <c r="E32" s="12"/>
      <c r="F32" s="5"/>
      <c r="G32" s="2"/>
      <c r="H32" s="5"/>
      <c r="I32" s="2"/>
      <c r="J32" s="2"/>
      <c r="K32" s="2"/>
      <c r="L32" s="6"/>
      <c r="M32" s="11"/>
    </row>
    <row r="33" spans="1:13" s="1" customFormat="1" ht="11.25" customHeight="1" x14ac:dyDescent="0.25">
      <c r="A33" s="4"/>
      <c r="B33" s="8"/>
      <c r="C33" s="9"/>
      <c r="D33" s="2"/>
      <c r="E33" s="12"/>
      <c r="F33" s="5"/>
      <c r="G33" s="2"/>
      <c r="H33" s="5"/>
      <c r="I33" s="2"/>
      <c r="J33" s="2"/>
      <c r="K33" s="2"/>
      <c r="L33" s="6"/>
      <c r="M33" s="11"/>
    </row>
    <row r="34" spans="1:13" s="1" customFormat="1" ht="15" x14ac:dyDescent="0.25">
      <c r="A34" s="4"/>
      <c r="B34" s="8" t="s">
        <v>13</v>
      </c>
      <c r="C34" s="9" t="s">
        <v>1</v>
      </c>
      <c r="D34" s="93" t="s">
        <v>19</v>
      </c>
      <c r="E34" s="12"/>
      <c r="F34" s="5"/>
      <c r="G34" s="2"/>
      <c r="H34" s="5"/>
      <c r="I34" s="2"/>
      <c r="J34" s="2"/>
      <c r="K34" s="2"/>
      <c r="L34" s="6" t="s">
        <v>3</v>
      </c>
      <c r="M34" s="11">
        <f>'Bill No 08 - Decoration'!F150</f>
        <v>0</v>
      </c>
    </row>
    <row r="35" spans="1:13" s="1" customFormat="1" ht="11.25" customHeight="1" x14ac:dyDescent="0.25">
      <c r="A35" s="4"/>
      <c r="B35" s="8"/>
      <c r="C35" s="9"/>
      <c r="D35" s="2"/>
      <c r="E35" s="12"/>
      <c r="F35" s="5"/>
      <c r="G35" s="2"/>
      <c r="H35" s="5"/>
      <c r="I35" s="2"/>
      <c r="J35" s="2"/>
      <c r="K35" s="2"/>
      <c r="L35" s="6"/>
      <c r="M35" s="11"/>
    </row>
    <row r="36" spans="1:13" s="1" customFormat="1" ht="11.25" customHeight="1" x14ac:dyDescent="0.25">
      <c r="A36" s="4"/>
      <c r="B36" s="8"/>
      <c r="C36" s="9"/>
      <c r="D36" s="2"/>
      <c r="E36" s="12"/>
      <c r="F36" s="5"/>
      <c r="G36" s="2"/>
      <c r="H36" s="5"/>
      <c r="I36" s="2"/>
      <c r="J36" s="2"/>
      <c r="K36" s="2"/>
      <c r="L36" s="6"/>
      <c r="M36" s="11"/>
    </row>
    <row r="37" spans="1:13" s="1" customFormat="1" ht="11.25" customHeight="1" x14ac:dyDescent="0.25">
      <c r="A37" s="4"/>
      <c r="B37" s="8"/>
      <c r="C37" s="9"/>
      <c r="D37" s="2"/>
      <c r="E37" s="12"/>
      <c r="F37" s="5"/>
      <c r="G37" s="2"/>
      <c r="H37" s="5"/>
      <c r="I37" s="2"/>
      <c r="J37" s="2"/>
      <c r="K37" s="2"/>
      <c r="L37" s="6"/>
      <c r="M37" s="11"/>
    </row>
    <row r="38" spans="1:13" s="1" customFormat="1" ht="15" x14ac:dyDescent="0.25">
      <c r="A38" s="4"/>
      <c r="B38" s="8" t="s">
        <v>14</v>
      </c>
      <c r="C38" s="9" t="s">
        <v>1</v>
      </c>
      <c r="D38" s="2" t="s">
        <v>22</v>
      </c>
      <c r="E38" s="12"/>
      <c r="F38" s="5"/>
      <c r="G38" s="2"/>
      <c r="H38" s="5"/>
      <c r="I38" s="2"/>
      <c r="J38" s="2"/>
      <c r="K38" s="2"/>
      <c r="L38" s="6" t="s">
        <v>3</v>
      </c>
      <c r="M38" s="11">
        <f>'Bill No 09 - Electrical'!D34</f>
        <v>0</v>
      </c>
    </row>
    <row r="39" spans="1:13" s="1" customFormat="1" ht="11.25" customHeight="1" x14ac:dyDescent="0.25">
      <c r="A39" s="4"/>
      <c r="B39" s="8"/>
      <c r="C39" s="9"/>
      <c r="D39" s="2"/>
      <c r="E39" s="12"/>
      <c r="F39" s="5"/>
      <c r="G39" s="2"/>
      <c r="H39" s="5"/>
      <c r="I39" s="2"/>
      <c r="J39" s="2"/>
      <c r="K39" s="2"/>
      <c r="L39" s="6"/>
      <c r="M39" s="11"/>
    </row>
    <row r="40" spans="1:13" s="1" customFormat="1" ht="11.25" customHeight="1" x14ac:dyDescent="0.25">
      <c r="A40" s="4"/>
      <c r="B40" s="8"/>
      <c r="C40" s="9"/>
      <c r="D40" s="2"/>
      <c r="E40" s="2"/>
      <c r="F40" s="5"/>
      <c r="G40" s="2"/>
      <c r="H40" s="5"/>
      <c r="I40" s="2"/>
      <c r="J40" s="2"/>
      <c r="K40" s="2"/>
      <c r="L40" s="6"/>
      <c r="M40" s="11"/>
    </row>
    <row r="41" spans="1:13" s="1" customFormat="1" ht="11.25" customHeight="1" x14ac:dyDescent="0.25">
      <c r="A41" s="4"/>
      <c r="B41" s="8"/>
      <c r="C41" s="9"/>
      <c r="D41" s="2"/>
      <c r="E41" s="2"/>
      <c r="F41" s="5"/>
      <c r="G41" s="2"/>
      <c r="H41" s="5"/>
      <c r="I41" s="2"/>
      <c r="J41" s="2"/>
      <c r="K41" s="2"/>
      <c r="L41" s="6"/>
      <c r="M41" s="11"/>
    </row>
    <row r="42" spans="1:13" s="1" customFormat="1" ht="15" x14ac:dyDescent="0.25">
      <c r="A42" s="4"/>
      <c r="B42" s="8" t="s">
        <v>16</v>
      </c>
      <c r="C42" s="9" t="s">
        <v>1</v>
      </c>
      <c r="D42" s="2" t="s">
        <v>23</v>
      </c>
      <c r="E42" s="12"/>
      <c r="F42" s="5"/>
      <c r="G42" s="2"/>
      <c r="H42" s="5"/>
      <c r="I42" s="2"/>
      <c r="J42" s="2"/>
      <c r="K42" s="2"/>
      <c r="L42" s="6" t="s">
        <v>3</v>
      </c>
      <c r="M42" s="11">
        <f>'Bill No 10 - Mechanical'!D34</f>
        <v>0</v>
      </c>
    </row>
    <row r="43" spans="1:13" s="1" customFormat="1" ht="11.25" customHeight="1" x14ac:dyDescent="0.25">
      <c r="A43" s="4"/>
      <c r="B43" s="8"/>
      <c r="C43" s="9"/>
      <c r="D43" s="2"/>
      <c r="E43" s="2"/>
      <c r="F43" s="5"/>
      <c r="G43" s="2"/>
      <c r="H43" s="5"/>
      <c r="I43" s="2"/>
      <c r="J43" s="2"/>
      <c r="K43" s="2"/>
      <c r="L43" s="6"/>
      <c r="M43" s="11"/>
    </row>
    <row r="44" spans="1:13" s="1" customFormat="1" ht="11.25" customHeight="1" x14ac:dyDescent="0.25">
      <c r="A44" s="4"/>
      <c r="B44" s="8"/>
      <c r="C44" s="9"/>
      <c r="D44" s="2"/>
      <c r="E44" s="2"/>
      <c r="F44" s="5"/>
      <c r="G44" s="2"/>
      <c r="H44" s="5"/>
      <c r="I44" s="2"/>
      <c r="J44" s="2"/>
      <c r="K44" s="2"/>
      <c r="L44" s="6"/>
      <c r="M44" s="11"/>
    </row>
    <row r="45" spans="1:13" s="1" customFormat="1" ht="11.25" customHeight="1" x14ac:dyDescent="0.25">
      <c r="A45" s="4"/>
      <c r="B45" s="8"/>
      <c r="C45" s="9"/>
      <c r="D45" s="2"/>
      <c r="E45" s="2"/>
      <c r="F45" s="5"/>
      <c r="G45" s="2"/>
      <c r="H45" s="5"/>
      <c r="I45" s="2"/>
      <c r="J45" s="2"/>
      <c r="K45" s="2"/>
      <c r="L45" s="6"/>
      <c r="M45" s="11"/>
    </row>
    <row r="46" spans="1:13" s="1" customFormat="1" ht="15" x14ac:dyDescent="0.25">
      <c r="A46" s="4"/>
      <c r="B46" s="8" t="s">
        <v>18</v>
      </c>
      <c r="C46" s="9" t="s">
        <v>1</v>
      </c>
      <c r="D46" s="93" t="s">
        <v>25</v>
      </c>
      <c r="E46" s="2"/>
      <c r="F46" s="5"/>
      <c r="G46" s="2"/>
      <c r="H46" s="5"/>
      <c r="I46" s="2"/>
      <c r="J46" s="2"/>
      <c r="K46" s="2"/>
      <c r="L46" s="6" t="s">
        <v>3</v>
      </c>
      <c r="M46" s="11">
        <f>'Bill No 11 - IPS and Cubicles'!F45</f>
        <v>0</v>
      </c>
    </row>
    <row r="47" spans="1:13" s="1" customFormat="1" ht="11.25" customHeight="1" x14ac:dyDescent="0.25">
      <c r="A47" s="4"/>
      <c r="B47" s="8"/>
      <c r="C47" s="9"/>
      <c r="D47" s="2"/>
      <c r="E47" s="2"/>
      <c r="F47" s="5"/>
      <c r="G47" s="2"/>
      <c r="H47" s="5"/>
      <c r="I47" s="2"/>
      <c r="J47" s="2"/>
      <c r="K47" s="2"/>
      <c r="L47" s="6"/>
      <c r="M47" s="11"/>
    </row>
    <row r="48" spans="1:13" s="1" customFormat="1" ht="11.25" customHeight="1" x14ac:dyDescent="0.25">
      <c r="A48" s="4"/>
      <c r="B48" s="8"/>
      <c r="C48" s="9"/>
      <c r="D48" s="2"/>
      <c r="E48" s="2"/>
      <c r="F48" s="5"/>
      <c r="G48" s="2"/>
      <c r="H48" s="5"/>
      <c r="I48" s="2"/>
      <c r="J48" s="2"/>
      <c r="K48" s="2"/>
      <c r="L48" s="6"/>
      <c r="M48" s="11"/>
    </row>
    <row r="49" spans="1:13" s="1" customFormat="1" ht="11.25" customHeight="1" x14ac:dyDescent="0.25">
      <c r="A49" s="4"/>
      <c r="B49" s="8"/>
      <c r="C49" s="9"/>
      <c r="D49" s="2"/>
      <c r="E49" s="2"/>
      <c r="F49" s="5"/>
      <c r="G49" s="2"/>
      <c r="H49" s="5"/>
      <c r="I49" s="2"/>
      <c r="J49" s="2"/>
      <c r="K49" s="2"/>
      <c r="L49" s="6"/>
      <c r="M49" s="11"/>
    </row>
    <row r="50" spans="1:13" s="1" customFormat="1" ht="15" x14ac:dyDescent="0.25">
      <c r="A50" s="4"/>
      <c r="B50" s="8" t="s">
        <v>20</v>
      </c>
      <c r="C50" s="9" t="s">
        <v>1</v>
      </c>
      <c r="D50" s="93" t="s">
        <v>26</v>
      </c>
      <c r="E50" s="2"/>
      <c r="F50" s="5"/>
      <c r="G50" s="2"/>
      <c r="H50" s="5"/>
      <c r="I50" s="2"/>
      <c r="J50" s="2"/>
      <c r="K50" s="2"/>
      <c r="L50" s="6" t="s">
        <v>3</v>
      </c>
      <c r="M50" s="11">
        <f>'Bill No 12 - Plumbing'!F110</f>
        <v>0</v>
      </c>
    </row>
    <row r="51" spans="1:13" s="1" customFormat="1" ht="11.25" customHeight="1" x14ac:dyDescent="0.25">
      <c r="A51" s="4"/>
      <c r="B51" s="8"/>
      <c r="C51" s="9"/>
      <c r="D51" s="2"/>
      <c r="E51" s="2"/>
      <c r="F51" s="5"/>
      <c r="G51" s="2"/>
      <c r="H51" s="5"/>
      <c r="I51" s="2"/>
      <c r="J51" s="2"/>
      <c r="K51" s="2"/>
      <c r="L51" s="6"/>
      <c r="M51" s="11"/>
    </row>
    <row r="52" spans="1:13" s="1" customFormat="1" ht="11.25" customHeight="1" x14ac:dyDescent="0.25">
      <c r="A52" s="4"/>
      <c r="B52" s="8"/>
      <c r="C52" s="9"/>
      <c r="D52" s="2"/>
      <c r="E52" s="2"/>
      <c r="F52" s="5"/>
      <c r="G52" s="2"/>
      <c r="H52" s="5"/>
      <c r="I52" s="2"/>
      <c r="J52" s="2"/>
      <c r="K52" s="2"/>
      <c r="L52" s="6"/>
      <c r="M52" s="11"/>
    </row>
    <row r="53" spans="1:13" s="1" customFormat="1" ht="11.25" customHeight="1" x14ac:dyDescent="0.25">
      <c r="A53" s="4"/>
      <c r="B53" s="8"/>
      <c r="C53" s="9"/>
      <c r="D53" s="2"/>
      <c r="E53" s="2"/>
      <c r="F53" s="41"/>
      <c r="G53" s="2"/>
      <c r="H53" s="41"/>
      <c r="I53" s="2"/>
      <c r="J53" s="2"/>
      <c r="K53" s="2"/>
      <c r="L53" s="6"/>
      <c r="M53" s="11"/>
    </row>
    <row r="54" spans="1:13" s="1" customFormat="1" ht="15" x14ac:dyDescent="0.25">
      <c r="A54" s="4"/>
      <c r="B54" s="8" t="s">
        <v>21</v>
      </c>
      <c r="C54" s="9" t="s">
        <v>1</v>
      </c>
      <c r="D54" s="93" t="s">
        <v>118</v>
      </c>
      <c r="E54" s="2"/>
      <c r="F54" s="41"/>
      <c r="G54" s="2"/>
      <c r="H54" s="41"/>
      <c r="I54" s="2"/>
      <c r="J54" s="2"/>
      <c r="K54" s="2"/>
      <c r="L54" s="6" t="s">
        <v>3</v>
      </c>
      <c r="M54" s="11">
        <f>'Bill No 13 - RAF'!F35</f>
        <v>0</v>
      </c>
    </row>
    <row r="55" spans="1:13" s="1" customFormat="1" ht="11.25" customHeight="1" x14ac:dyDescent="0.25">
      <c r="A55" s="4"/>
      <c r="B55" s="8"/>
      <c r="C55" s="9"/>
      <c r="D55" s="93"/>
      <c r="E55" s="2"/>
      <c r="F55" s="41"/>
      <c r="G55" s="2"/>
      <c r="H55" s="41"/>
      <c r="I55" s="2"/>
      <c r="J55" s="2"/>
      <c r="K55" s="2"/>
      <c r="L55" s="6"/>
      <c r="M55" s="11"/>
    </row>
    <row r="56" spans="1:13" s="1" customFormat="1" ht="11.25" customHeight="1" x14ac:dyDescent="0.25">
      <c r="A56" s="4"/>
      <c r="B56" s="8"/>
      <c r="C56" s="9"/>
      <c r="D56" s="93"/>
      <c r="E56" s="2"/>
      <c r="F56" s="41"/>
      <c r="G56" s="2"/>
      <c r="H56" s="41"/>
      <c r="I56" s="2"/>
      <c r="J56" s="2"/>
      <c r="K56" s="2"/>
      <c r="L56" s="6"/>
      <c r="M56" s="11"/>
    </row>
    <row r="57" spans="1:13" s="1" customFormat="1" ht="11.25" customHeight="1" x14ac:dyDescent="0.25">
      <c r="A57" s="4"/>
      <c r="B57" s="8"/>
      <c r="C57" s="9"/>
      <c r="D57" s="93"/>
      <c r="E57" s="2"/>
      <c r="F57" s="41"/>
      <c r="G57" s="2"/>
      <c r="H57" s="41"/>
      <c r="I57" s="2"/>
      <c r="J57" s="2"/>
      <c r="K57" s="2"/>
      <c r="L57" s="6"/>
      <c r="M57" s="11"/>
    </row>
    <row r="58" spans="1:13" s="1" customFormat="1" ht="15" x14ac:dyDescent="0.25">
      <c r="A58" s="4"/>
      <c r="B58" s="8" t="s">
        <v>117</v>
      </c>
      <c r="C58" s="9" t="s">
        <v>1</v>
      </c>
      <c r="D58" s="2" t="s">
        <v>27</v>
      </c>
      <c r="E58" s="2"/>
      <c r="F58" s="5"/>
      <c r="G58" s="2"/>
      <c r="H58" s="5"/>
      <c r="I58" s="2"/>
      <c r="J58" s="2"/>
      <c r="K58" s="2"/>
      <c r="L58" s="6" t="s">
        <v>3</v>
      </c>
      <c r="M58" s="82">
        <f>'Bill No 14 - P Sums'!D85</f>
        <v>49000</v>
      </c>
    </row>
    <row r="59" spans="1:13" s="1" customFormat="1" ht="11.25" customHeight="1" x14ac:dyDescent="0.25">
      <c r="A59" s="4"/>
      <c r="B59" s="8"/>
      <c r="C59" s="9"/>
      <c r="D59" s="2"/>
      <c r="E59" s="2"/>
      <c r="F59" s="5"/>
      <c r="G59" s="2"/>
      <c r="H59" s="5"/>
      <c r="I59" s="2"/>
      <c r="J59" s="2"/>
      <c r="K59" s="2"/>
      <c r="L59" s="6"/>
      <c r="M59" s="11"/>
    </row>
    <row r="60" spans="1:13" s="1" customFormat="1" ht="11.25" customHeight="1" x14ac:dyDescent="0.25">
      <c r="A60" s="4"/>
      <c r="B60" s="8"/>
      <c r="C60" s="9"/>
      <c r="D60" s="2"/>
      <c r="E60" s="2"/>
      <c r="F60" s="5"/>
      <c r="G60" s="2"/>
      <c r="H60" s="5"/>
      <c r="I60" s="2"/>
      <c r="J60" s="2"/>
      <c r="K60" s="2"/>
      <c r="L60" s="6"/>
      <c r="M60" s="11"/>
    </row>
    <row r="61" spans="1:13" s="1" customFormat="1" ht="12" customHeight="1" x14ac:dyDescent="0.25">
      <c r="A61" s="4"/>
      <c r="B61" s="8"/>
      <c r="C61" s="9"/>
      <c r="D61" s="2"/>
      <c r="E61" s="2"/>
      <c r="F61" s="5"/>
      <c r="G61" s="2"/>
      <c r="H61" s="5"/>
      <c r="I61" s="2"/>
      <c r="J61" s="2"/>
      <c r="K61" s="2"/>
      <c r="L61" s="6"/>
      <c r="M61" s="82"/>
    </row>
    <row r="62" spans="1:13" s="1" customFormat="1" ht="11.25" customHeight="1" x14ac:dyDescent="0.25">
      <c r="A62" s="4"/>
      <c r="B62" s="8"/>
      <c r="C62" s="9"/>
      <c r="D62" s="2"/>
      <c r="E62" s="2"/>
      <c r="F62" s="5"/>
      <c r="G62" s="2"/>
      <c r="H62" s="5"/>
      <c r="I62" s="2"/>
      <c r="J62" s="2"/>
      <c r="K62" s="2"/>
      <c r="L62" s="6"/>
      <c r="M62" s="11"/>
    </row>
    <row r="63" spans="1:13" s="1" customFormat="1" ht="15" x14ac:dyDescent="0.25">
      <c r="A63" s="4"/>
      <c r="B63" s="8"/>
      <c r="C63" s="9"/>
      <c r="D63" s="2"/>
      <c r="E63" s="2"/>
      <c r="F63" s="5"/>
      <c r="G63" s="2"/>
      <c r="H63" s="5"/>
      <c r="I63" s="2"/>
      <c r="J63" s="2"/>
      <c r="K63" s="2"/>
      <c r="L63" s="6"/>
      <c r="M63" s="11"/>
    </row>
    <row r="64" spans="1:13" s="1" customFormat="1" ht="11.25" customHeight="1" x14ac:dyDescent="0.25">
      <c r="A64" s="4"/>
      <c r="B64" s="8"/>
      <c r="C64" s="9"/>
      <c r="D64" s="2"/>
      <c r="E64" s="2"/>
      <c r="F64" s="5"/>
      <c r="G64" s="2"/>
      <c r="H64" s="5"/>
      <c r="I64" s="2"/>
      <c r="J64" s="2"/>
      <c r="K64" s="2"/>
      <c r="L64" s="6"/>
      <c r="M64" s="11"/>
    </row>
    <row r="65" spans="1:14" s="1" customFormat="1" ht="11.25" customHeight="1" x14ac:dyDescent="0.25">
      <c r="A65" s="4"/>
      <c r="B65" s="8"/>
      <c r="C65" s="9"/>
      <c r="D65" s="2"/>
      <c r="E65" s="2"/>
      <c r="F65" s="5"/>
      <c r="G65" s="2"/>
      <c r="H65" s="5"/>
      <c r="I65" s="2"/>
      <c r="J65" s="2"/>
      <c r="K65" s="2"/>
      <c r="L65" s="6"/>
      <c r="M65" s="11"/>
    </row>
    <row r="66" spans="1:14" s="1" customFormat="1" ht="13.5" customHeight="1" x14ac:dyDescent="0.25">
      <c r="A66" s="4"/>
      <c r="B66" s="8"/>
      <c r="C66" s="9"/>
      <c r="D66" s="2"/>
      <c r="E66" s="2"/>
      <c r="F66" s="5"/>
      <c r="G66" s="2"/>
      <c r="H66" s="5"/>
      <c r="I66" s="2"/>
      <c r="J66" s="2"/>
      <c r="K66" s="2"/>
      <c r="L66" s="6"/>
      <c r="M66" s="11"/>
    </row>
    <row r="67" spans="1:14" ht="13.5" customHeight="1" x14ac:dyDescent="0.25">
      <c r="A67" s="4"/>
      <c r="B67" s="8"/>
      <c r="C67" s="9"/>
      <c r="F67" s="5"/>
      <c r="L67" s="6"/>
      <c r="M67" s="11"/>
    </row>
    <row r="68" spans="1:14" ht="11.25" customHeight="1" x14ac:dyDescent="0.25">
      <c r="A68" s="4"/>
      <c r="B68" s="8"/>
      <c r="C68" s="9"/>
      <c r="F68" s="5"/>
      <c r="L68" s="6"/>
      <c r="M68" s="14"/>
    </row>
    <row r="69" spans="1:14" ht="15" x14ac:dyDescent="0.25">
      <c r="A69" s="4"/>
      <c r="B69" s="8"/>
      <c r="C69" s="9"/>
      <c r="F69" s="5"/>
      <c r="L69" s="6"/>
      <c r="M69" s="11"/>
    </row>
    <row r="70" spans="1:14" ht="11.25" customHeight="1" x14ac:dyDescent="0.25">
      <c r="A70" s="4"/>
      <c r="B70" s="8"/>
      <c r="C70" s="9"/>
      <c r="F70" s="5"/>
      <c r="J70" s="2" t="s">
        <v>24</v>
      </c>
      <c r="L70" s="6" t="s">
        <v>3</v>
      </c>
      <c r="M70" s="11">
        <f>SUM(M4:M68)</f>
        <v>84515.42</v>
      </c>
    </row>
    <row r="71" spans="1:14" ht="11.25" customHeight="1" x14ac:dyDescent="0.25">
      <c r="A71" s="15"/>
      <c r="B71" s="16"/>
      <c r="C71" s="17"/>
      <c r="D71" s="18"/>
      <c r="E71" s="18"/>
      <c r="F71" s="19"/>
      <c r="G71" s="18"/>
      <c r="H71" s="19"/>
      <c r="I71" s="18"/>
      <c r="J71" s="18"/>
      <c r="K71" s="18"/>
      <c r="L71" s="20"/>
      <c r="M71" s="21"/>
    </row>
    <row r="72" spans="1:14" s="26" customFormat="1" ht="4.5" customHeight="1" thickBot="1" x14ac:dyDescent="0.3">
      <c r="A72" s="27"/>
      <c r="B72" s="28"/>
      <c r="C72" s="29"/>
      <c r="D72" s="28"/>
      <c r="E72" s="28"/>
      <c r="F72" s="28"/>
      <c r="G72" s="28"/>
      <c r="H72" s="29"/>
      <c r="I72" s="28"/>
      <c r="J72" s="28"/>
      <c r="K72" s="28"/>
      <c r="L72" s="29"/>
      <c r="M72" s="30"/>
      <c r="N72" s="25"/>
    </row>
    <row r="73" spans="1:14" ht="11.25" customHeight="1" x14ac:dyDescent="0.25">
      <c r="A73" s="4"/>
      <c r="B73" s="8"/>
      <c r="C73" s="9"/>
      <c r="F73" s="5"/>
      <c r="L73" s="6"/>
      <c r="M73" s="11"/>
    </row>
    <row r="74" spans="1:14" ht="11.25" customHeight="1" x14ac:dyDescent="0.25">
      <c r="A74" s="4"/>
      <c r="B74" s="8"/>
      <c r="C74" s="9"/>
      <c r="F74" s="5"/>
      <c r="J74" s="2" t="s">
        <v>24</v>
      </c>
      <c r="L74" s="6" t="s">
        <v>3</v>
      </c>
      <c r="M74" s="11">
        <f>M70</f>
        <v>84515.42</v>
      </c>
    </row>
    <row r="75" spans="1:14" ht="11.25" customHeight="1" x14ac:dyDescent="0.25">
      <c r="A75" s="4"/>
      <c r="B75" s="8"/>
      <c r="C75" s="9"/>
      <c r="F75" s="5"/>
      <c r="L75" s="6"/>
      <c r="M75" s="11"/>
    </row>
    <row r="76" spans="1:14" ht="15" x14ac:dyDescent="0.25">
      <c r="A76" s="4"/>
      <c r="B76" s="8"/>
      <c r="C76" s="9"/>
      <c r="F76" s="5"/>
      <c r="L76" s="6"/>
      <c r="M76" s="11"/>
    </row>
    <row r="77" spans="1:14" ht="11.25" customHeight="1" x14ac:dyDescent="0.25">
      <c r="A77" s="4"/>
      <c r="B77" s="8"/>
      <c r="C77" s="9"/>
      <c r="F77" s="5"/>
      <c r="L77" s="6"/>
      <c r="M77" s="31"/>
    </row>
    <row r="78" spans="1:14" ht="11.25" customHeight="1" x14ac:dyDescent="0.25">
      <c r="A78" s="4"/>
      <c r="B78" s="8"/>
      <c r="C78" s="9"/>
      <c r="F78" s="5"/>
      <c r="L78" s="6"/>
      <c r="M78" s="14"/>
    </row>
    <row r="79" spans="1:14" ht="11.25" customHeight="1" x14ac:dyDescent="0.25">
      <c r="A79" s="4"/>
      <c r="B79" s="8"/>
      <c r="C79" s="9"/>
      <c r="F79" s="5"/>
      <c r="L79" s="6"/>
      <c r="M79" s="31"/>
    </row>
    <row r="80" spans="1:14" ht="11.25" customHeight="1" x14ac:dyDescent="0.2">
      <c r="A80" s="4"/>
      <c r="B80" s="8"/>
      <c r="C80" s="9"/>
      <c r="L80" s="6" t="s">
        <v>3</v>
      </c>
      <c r="M80" s="32">
        <f>M74</f>
        <v>84515.42</v>
      </c>
    </row>
    <row r="81" spans="1:13" ht="11.25" customHeight="1" x14ac:dyDescent="0.2">
      <c r="A81" s="4"/>
      <c r="B81" s="8"/>
      <c r="L81" s="6"/>
      <c r="M81" s="7"/>
    </row>
    <row r="82" spans="1:13" s="1" customFormat="1" ht="11.25" customHeight="1" x14ac:dyDescent="0.2">
      <c r="A82" s="4" t="s">
        <v>28</v>
      </c>
      <c r="B82" s="2" t="s">
        <v>29</v>
      </c>
      <c r="C82" s="5"/>
      <c r="D82" s="2"/>
      <c r="E82" s="2"/>
      <c r="F82" s="2"/>
      <c r="G82" s="2"/>
      <c r="H82" s="5"/>
      <c r="I82" s="2"/>
      <c r="J82" s="2"/>
      <c r="K82" s="2"/>
      <c r="L82" s="33" t="s">
        <v>3</v>
      </c>
      <c r="M82" s="34">
        <v>25000</v>
      </c>
    </row>
    <row r="83" spans="1:13" s="1" customFormat="1" ht="11.25" customHeight="1" x14ac:dyDescent="0.2">
      <c r="A83" s="4"/>
      <c r="B83" s="2"/>
      <c r="C83" s="5"/>
      <c r="D83" s="2"/>
      <c r="E83" s="2"/>
      <c r="F83" s="2"/>
      <c r="G83" s="2"/>
      <c r="H83" s="5"/>
      <c r="I83" s="2"/>
      <c r="J83" s="2"/>
      <c r="K83" s="2"/>
      <c r="L83" s="6"/>
      <c r="M83" s="35"/>
    </row>
    <row r="84" spans="1:13" s="1" customFormat="1" ht="11.25" customHeight="1" x14ac:dyDescent="0.2">
      <c r="A84" s="4"/>
      <c r="B84" s="2"/>
      <c r="C84" s="5"/>
      <c r="D84" s="2"/>
      <c r="E84" s="2"/>
      <c r="F84" s="2"/>
      <c r="G84" s="2"/>
      <c r="H84" s="5"/>
      <c r="I84" s="2"/>
      <c r="J84" s="2"/>
      <c r="K84" s="2"/>
      <c r="L84" s="36"/>
      <c r="M84" s="37"/>
    </row>
    <row r="85" spans="1:13" s="1" customFormat="1" ht="11.25" customHeight="1" x14ac:dyDescent="0.2">
      <c r="A85" s="4"/>
      <c r="B85" s="3" t="s">
        <v>123</v>
      </c>
      <c r="C85" s="5"/>
      <c r="D85" s="2"/>
      <c r="E85" s="2"/>
      <c r="F85" s="2"/>
      <c r="G85" s="2"/>
      <c r="H85" s="5"/>
      <c r="I85" s="2"/>
      <c r="J85" s="2"/>
      <c r="K85" s="2"/>
      <c r="L85" s="36"/>
      <c r="M85" s="7"/>
    </row>
    <row r="86" spans="1:13" s="1" customFormat="1" ht="11.25" customHeight="1" x14ac:dyDescent="0.2">
      <c r="A86" s="4"/>
      <c r="B86" s="3" t="s">
        <v>30</v>
      </c>
      <c r="C86" s="5"/>
      <c r="D86" s="2"/>
      <c r="E86" s="2"/>
      <c r="F86" s="2"/>
      <c r="G86" s="2"/>
      <c r="H86" s="5"/>
      <c r="I86" s="2"/>
      <c r="J86" s="2"/>
      <c r="K86" s="2"/>
      <c r="L86" s="36" t="s">
        <v>3</v>
      </c>
      <c r="M86" s="38">
        <f>SUM(M79:M83)</f>
        <v>109515.42</v>
      </c>
    </row>
    <row r="87" spans="1:13" s="1" customFormat="1" ht="11.25" customHeight="1" thickBot="1" x14ac:dyDescent="0.25">
      <c r="A87" s="4"/>
      <c r="B87" s="2"/>
      <c r="C87" s="5"/>
      <c r="D87" s="2"/>
      <c r="E87" s="2"/>
      <c r="F87" s="2"/>
      <c r="G87" s="2"/>
      <c r="H87" s="5"/>
      <c r="I87" s="2"/>
      <c r="J87" s="2"/>
      <c r="K87" s="2"/>
      <c r="L87" s="36"/>
      <c r="M87" s="39"/>
    </row>
    <row r="88" spans="1:13" s="1" customFormat="1" ht="11.25" customHeight="1" x14ac:dyDescent="0.2">
      <c r="A88" s="4"/>
      <c r="B88" s="2"/>
      <c r="C88" s="5"/>
      <c r="D88" s="2"/>
      <c r="E88" s="2"/>
      <c r="F88" s="2"/>
      <c r="G88" s="2"/>
      <c r="H88" s="5"/>
      <c r="I88" s="2"/>
      <c r="J88" s="2"/>
      <c r="K88" s="2"/>
      <c r="L88" s="6"/>
      <c r="M88" s="7"/>
    </row>
    <row r="89" spans="1:13" s="1" customFormat="1" ht="11.25" customHeight="1" x14ac:dyDescent="0.2">
      <c r="A89" s="4"/>
      <c r="B89" s="2"/>
      <c r="C89" s="5"/>
      <c r="D89" s="2"/>
      <c r="E89" s="2"/>
      <c r="F89" s="2"/>
      <c r="G89" s="2"/>
      <c r="H89" s="5"/>
      <c r="I89" s="2"/>
      <c r="J89" s="2"/>
      <c r="K89" s="2"/>
      <c r="L89" s="6"/>
      <c r="M89" s="7"/>
    </row>
    <row r="90" spans="1:13" s="1" customFormat="1" ht="11.25" customHeight="1" x14ac:dyDescent="0.25">
      <c r="A90" s="4"/>
      <c r="B90" s="8"/>
      <c r="C90" s="9"/>
      <c r="D90" s="2"/>
      <c r="E90" s="2"/>
      <c r="F90" s="5"/>
      <c r="G90" s="2"/>
      <c r="H90" s="5"/>
      <c r="I90" s="2"/>
      <c r="J90" s="2"/>
      <c r="K90" s="2"/>
      <c r="L90" s="6"/>
      <c r="M90" s="11"/>
    </row>
    <row r="91" spans="1:13" s="1" customFormat="1" ht="11.25" customHeight="1" x14ac:dyDescent="0.25">
      <c r="A91" s="4"/>
      <c r="B91" s="8"/>
      <c r="C91" s="9"/>
      <c r="D91" s="2"/>
      <c r="E91" s="2"/>
      <c r="F91" s="5"/>
      <c r="G91" s="2"/>
      <c r="H91" s="5"/>
      <c r="I91" s="2"/>
      <c r="J91" s="2"/>
      <c r="K91" s="2"/>
      <c r="L91" s="6"/>
      <c r="M91" s="11"/>
    </row>
    <row r="92" spans="1:13" s="1" customFormat="1" ht="11.25" customHeight="1" x14ac:dyDescent="0.25">
      <c r="A92" s="4"/>
      <c r="B92" s="8"/>
      <c r="C92" s="9"/>
      <c r="D92" s="2"/>
      <c r="E92" s="2"/>
      <c r="F92" s="5"/>
      <c r="G92" s="2"/>
      <c r="H92" s="5"/>
      <c r="I92" s="2"/>
      <c r="J92" s="2"/>
      <c r="K92" s="2"/>
      <c r="L92" s="6"/>
      <c r="M92" s="31"/>
    </row>
    <row r="93" spans="1:13" s="1" customFormat="1" ht="11.25" customHeight="1" x14ac:dyDescent="0.25">
      <c r="A93" s="4"/>
      <c r="B93" s="8"/>
      <c r="C93" s="9"/>
      <c r="D93" s="2"/>
      <c r="E93" s="2"/>
      <c r="F93" s="5"/>
      <c r="G93" s="2"/>
      <c r="H93" s="5"/>
      <c r="I93" s="2"/>
      <c r="J93" s="2"/>
      <c r="K93" s="2"/>
      <c r="L93" s="6"/>
      <c r="M93" s="45"/>
    </row>
    <row r="94" spans="1:13" s="1" customFormat="1" ht="11.25" customHeight="1" x14ac:dyDescent="0.25">
      <c r="A94" s="4"/>
      <c r="B94" s="8"/>
      <c r="C94" s="9"/>
      <c r="D94" s="2"/>
      <c r="E94" s="2"/>
      <c r="F94" s="5"/>
      <c r="G94" s="2"/>
      <c r="H94" s="5"/>
      <c r="I94" s="2"/>
      <c r="J94" s="2"/>
      <c r="K94" s="2"/>
      <c r="L94" s="6"/>
      <c r="M94" s="45"/>
    </row>
    <row r="95" spans="1:13" s="1" customFormat="1" ht="11.25" customHeight="1" x14ac:dyDescent="0.2">
      <c r="A95" s="4"/>
      <c r="B95" s="8"/>
      <c r="C95" s="9"/>
      <c r="D95" s="2"/>
      <c r="E95" s="2"/>
      <c r="F95" s="2"/>
      <c r="G95" s="2"/>
      <c r="H95" s="5"/>
      <c r="I95" s="2"/>
      <c r="J95" s="2"/>
      <c r="K95" s="2"/>
      <c r="L95" s="6"/>
      <c r="M95" s="46"/>
    </row>
    <row r="96" spans="1:13" s="1" customFormat="1" ht="11.25" customHeight="1" x14ac:dyDescent="0.2">
      <c r="A96" s="4"/>
      <c r="B96" s="8"/>
      <c r="C96" s="5"/>
      <c r="D96" s="2"/>
      <c r="E96" s="2"/>
      <c r="F96" s="2"/>
      <c r="G96" s="2"/>
      <c r="H96" s="5"/>
      <c r="I96" s="2"/>
      <c r="J96" s="2"/>
      <c r="K96" s="2"/>
      <c r="L96" s="6"/>
      <c r="M96" s="47"/>
    </row>
    <row r="97" spans="1:13" s="1" customFormat="1" x14ac:dyDescent="0.2">
      <c r="A97" s="4"/>
      <c r="B97" s="2"/>
      <c r="C97" s="5"/>
      <c r="D97" s="2"/>
      <c r="E97" s="2"/>
      <c r="F97" s="2"/>
      <c r="G97" s="2"/>
      <c r="H97" s="5"/>
      <c r="I97" s="2"/>
      <c r="J97" s="2"/>
      <c r="K97" s="2"/>
      <c r="L97" s="33"/>
      <c r="M97" s="48"/>
    </row>
    <row r="98" spans="1:13" s="1" customFormat="1" ht="11.25" customHeight="1" x14ac:dyDescent="0.2">
      <c r="A98" s="4"/>
      <c r="B98" s="2"/>
      <c r="C98" s="5"/>
      <c r="D98" s="2"/>
      <c r="E98" s="2"/>
      <c r="F98" s="2"/>
      <c r="G98" s="2"/>
      <c r="H98" s="5"/>
      <c r="I98" s="2"/>
      <c r="J98" s="2"/>
      <c r="K98" s="2"/>
      <c r="L98" s="6"/>
      <c r="M98" s="49"/>
    </row>
    <row r="99" spans="1:13" s="1" customFormat="1" ht="7.5" customHeight="1" x14ac:dyDescent="0.2">
      <c r="A99" s="4"/>
      <c r="B99" s="2"/>
      <c r="C99" s="5"/>
      <c r="D99" s="2"/>
      <c r="E99" s="2"/>
      <c r="F99" s="2"/>
      <c r="G99" s="2"/>
      <c r="H99" s="5"/>
      <c r="I99" s="2"/>
      <c r="J99" s="2"/>
      <c r="K99" s="2"/>
      <c r="L99" s="36"/>
      <c r="M99" s="47"/>
    </row>
    <row r="100" spans="1:13" s="1" customFormat="1" x14ac:dyDescent="0.2">
      <c r="A100" s="4"/>
      <c r="B100" s="3"/>
      <c r="C100" s="5"/>
      <c r="D100" s="2"/>
      <c r="E100" s="2"/>
      <c r="F100" s="2"/>
      <c r="G100" s="2"/>
      <c r="H100" s="5"/>
      <c r="I100" s="2"/>
      <c r="J100" s="2"/>
      <c r="K100" s="2"/>
      <c r="L100" s="36"/>
      <c r="M100" s="47"/>
    </row>
    <row r="101" spans="1:13" s="1" customFormat="1" x14ac:dyDescent="0.2">
      <c r="A101" s="4"/>
      <c r="B101" s="3"/>
      <c r="C101" s="5"/>
      <c r="D101" s="2"/>
      <c r="E101" s="2"/>
      <c r="F101" s="2"/>
      <c r="G101" s="2"/>
      <c r="H101" s="5"/>
      <c r="I101" s="2"/>
      <c r="J101" s="2"/>
      <c r="K101" s="2"/>
      <c r="L101" s="36"/>
      <c r="M101" s="50"/>
    </row>
    <row r="102" spans="1:13" s="1" customFormat="1" ht="12" customHeight="1" x14ac:dyDescent="0.2">
      <c r="A102" s="4"/>
      <c r="B102" s="2"/>
      <c r="C102" s="5"/>
      <c r="D102" s="2"/>
      <c r="E102" s="2"/>
      <c r="F102" s="2"/>
      <c r="G102" s="2"/>
      <c r="H102" s="5"/>
      <c r="I102" s="2"/>
      <c r="J102" s="2"/>
      <c r="K102" s="2"/>
      <c r="L102" s="36"/>
      <c r="M102" s="47"/>
    </row>
    <row r="103" spans="1:13" s="1" customFormat="1" ht="7.5" customHeight="1" x14ac:dyDescent="0.2">
      <c r="A103" s="4"/>
      <c r="B103" s="2"/>
      <c r="C103" s="5"/>
      <c r="D103" s="2"/>
      <c r="E103" s="2"/>
      <c r="F103" s="2"/>
      <c r="G103" s="2"/>
      <c r="H103" s="5"/>
      <c r="I103" s="2"/>
      <c r="J103" s="2"/>
      <c r="K103" s="2"/>
      <c r="L103" s="6"/>
      <c r="M103" s="47"/>
    </row>
    <row r="104" spans="1:13" s="1" customFormat="1" ht="7.5" customHeight="1" x14ac:dyDescent="0.2">
      <c r="A104" s="4"/>
      <c r="B104" s="2"/>
      <c r="C104" s="5"/>
      <c r="D104" s="2"/>
      <c r="E104" s="2"/>
      <c r="F104" s="2"/>
      <c r="G104" s="2"/>
      <c r="H104" s="5"/>
      <c r="I104" s="2"/>
      <c r="J104" s="2"/>
      <c r="K104" s="2"/>
      <c r="L104" s="6"/>
      <c r="M104" s="47"/>
    </row>
    <row r="105" spans="1:13" s="1" customFormat="1" ht="7.5" customHeight="1" x14ac:dyDescent="0.2">
      <c r="A105" s="4"/>
      <c r="B105" s="2"/>
      <c r="C105" s="5"/>
      <c r="D105" s="2"/>
      <c r="E105" s="2"/>
      <c r="F105" s="2"/>
      <c r="G105" s="2"/>
      <c r="H105" s="5"/>
      <c r="I105" s="2"/>
      <c r="J105" s="2"/>
      <c r="K105" s="2"/>
      <c r="L105" s="6"/>
      <c r="M105" s="47"/>
    </row>
    <row r="106" spans="1:13" s="1" customFormat="1" ht="7.5" customHeight="1" x14ac:dyDescent="0.2">
      <c r="A106" s="4"/>
      <c r="B106" s="2"/>
      <c r="C106" s="5"/>
      <c r="D106" s="2"/>
      <c r="E106" s="2"/>
      <c r="F106" s="2"/>
      <c r="G106" s="2"/>
      <c r="H106" s="5"/>
      <c r="I106" s="2"/>
      <c r="J106" s="2"/>
      <c r="K106" s="2"/>
      <c r="L106" s="6"/>
      <c r="M106" s="47"/>
    </row>
    <row r="107" spans="1:13" s="1" customFormat="1" x14ac:dyDescent="0.2">
      <c r="A107" s="4"/>
      <c r="B107" s="2" t="s">
        <v>31</v>
      </c>
      <c r="C107" s="5"/>
      <c r="D107" s="2"/>
      <c r="E107" s="2"/>
      <c r="F107" s="2"/>
      <c r="G107" s="2"/>
      <c r="H107" s="5"/>
      <c r="I107" s="2"/>
      <c r="J107" s="2">
        <v>2020</v>
      </c>
      <c r="K107" s="2"/>
      <c r="L107" s="6"/>
      <c r="M107" s="7"/>
    </row>
    <row r="108" spans="1:13" s="1" customFormat="1" x14ac:dyDescent="0.2">
      <c r="A108" s="4"/>
      <c r="B108" s="2"/>
      <c r="C108" s="5"/>
      <c r="D108" s="2"/>
      <c r="E108" s="2"/>
      <c r="F108" s="2"/>
      <c r="G108" s="2"/>
      <c r="H108" s="5"/>
      <c r="I108" s="2"/>
      <c r="J108" s="2"/>
      <c r="K108" s="2"/>
      <c r="L108" s="6"/>
      <c r="M108" s="7"/>
    </row>
    <row r="109" spans="1:13" s="1" customFormat="1" x14ac:dyDescent="0.2">
      <c r="A109" s="4"/>
      <c r="B109" s="2"/>
      <c r="C109" s="5"/>
      <c r="D109" s="2"/>
      <c r="E109" s="2"/>
      <c r="F109" s="2"/>
      <c r="G109" s="2"/>
      <c r="H109" s="5"/>
      <c r="I109" s="2"/>
      <c r="J109" s="2"/>
      <c r="K109" s="2"/>
      <c r="L109" s="6"/>
      <c r="M109" s="7"/>
    </row>
    <row r="110" spans="1:13" s="1" customFormat="1" x14ac:dyDescent="0.2">
      <c r="A110" s="4"/>
      <c r="B110" s="2"/>
      <c r="C110" s="5"/>
      <c r="D110" s="2"/>
      <c r="E110" s="2"/>
      <c r="F110" s="2"/>
      <c r="G110" s="2"/>
      <c r="H110" s="5"/>
      <c r="I110" s="2"/>
      <c r="J110" s="2"/>
      <c r="K110" s="2"/>
      <c r="L110" s="6"/>
      <c r="M110" s="7"/>
    </row>
    <row r="111" spans="1:13" s="1" customFormat="1" x14ac:dyDescent="0.2">
      <c r="A111" s="4"/>
      <c r="B111" s="2" t="s">
        <v>32</v>
      </c>
      <c r="C111" s="5"/>
      <c r="D111" s="2"/>
      <c r="E111" s="2"/>
      <c r="F111" s="2"/>
      <c r="G111" s="2"/>
      <c r="H111" s="5"/>
      <c r="I111" s="2"/>
      <c r="J111" s="2"/>
      <c r="K111" s="2"/>
      <c r="L111" s="6"/>
      <c r="M111" s="7"/>
    </row>
    <row r="112" spans="1:13" s="1" customFormat="1" ht="7.5" customHeight="1" x14ac:dyDescent="0.2">
      <c r="A112" s="4"/>
      <c r="B112" s="2"/>
      <c r="C112" s="5"/>
      <c r="D112" s="2"/>
      <c r="E112" s="2"/>
      <c r="F112" s="2"/>
      <c r="G112" s="2"/>
      <c r="H112" s="5"/>
      <c r="I112" s="2"/>
      <c r="J112" s="2"/>
      <c r="K112" s="2"/>
      <c r="L112" s="6"/>
      <c r="M112" s="7"/>
    </row>
    <row r="113" spans="1:13" s="1" customFormat="1" ht="7.5" customHeight="1" x14ac:dyDescent="0.2">
      <c r="A113" s="4"/>
      <c r="B113" s="2"/>
      <c r="C113" s="5"/>
      <c r="D113" s="2"/>
      <c r="E113" s="2"/>
      <c r="F113" s="2"/>
      <c r="G113" s="2"/>
      <c r="H113" s="5"/>
      <c r="I113" s="2"/>
      <c r="J113" s="2"/>
      <c r="K113" s="2"/>
      <c r="L113" s="6"/>
      <c r="M113" s="7"/>
    </row>
    <row r="114" spans="1:13" s="1" customFormat="1" ht="7.5" customHeight="1" x14ac:dyDescent="0.2">
      <c r="A114" s="4"/>
      <c r="B114" s="2"/>
      <c r="C114" s="5"/>
      <c r="D114" s="2"/>
      <c r="E114" s="2"/>
      <c r="F114" s="2"/>
      <c r="G114" s="2"/>
      <c r="H114" s="5"/>
      <c r="I114" s="2"/>
      <c r="J114" s="2"/>
      <c r="K114" s="2"/>
      <c r="L114" s="6"/>
      <c r="M114" s="7"/>
    </row>
    <row r="115" spans="1:13" s="1" customFormat="1" x14ac:dyDescent="0.2">
      <c r="A115" s="4"/>
      <c r="B115" s="2" t="s">
        <v>33</v>
      </c>
      <c r="C115" s="5"/>
      <c r="D115" s="2"/>
      <c r="E115" s="2"/>
      <c r="F115" s="2"/>
      <c r="G115" s="2"/>
      <c r="H115" s="5"/>
      <c r="I115" s="2"/>
      <c r="J115" s="2"/>
      <c r="K115" s="2"/>
      <c r="L115" s="6"/>
      <c r="M115" s="7"/>
    </row>
    <row r="116" spans="1:13" s="1" customFormat="1" x14ac:dyDescent="0.2">
      <c r="A116" s="4"/>
      <c r="B116" s="2" t="s">
        <v>34</v>
      </c>
      <c r="C116" s="5"/>
      <c r="D116" s="2"/>
      <c r="E116" s="2"/>
      <c r="F116" s="2"/>
      <c r="G116" s="2"/>
      <c r="H116" s="5"/>
      <c r="I116" s="2"/>
      <c r="J116" s="2"/>
      <c r="K116" s="2"/>
      <c r="L116" s="6"/>
      <c r="M116" s="7"/>
    </row>
    <row r="117" spans="1:13" s="1" customFormat="1" ht="7.5" customHeight="1" x14ac:dyDescent="0.2">
      <c r="A117" s="4"/>
      <c r="B117" s="2"/>
      <c r="C117" s="5"/>
      <c r="D117" s="2"/>
      <c r="E117" s="2"/>
      <c r="F117" s="2"/>
      <c r="G117" s="2"/>
      <c r="H117" s="5"/>
      <c r="I117" s="2"/>
      <c r="J117" s="2"/>
      <c r="K117" s="2"/>
      <c r="L117" s="6"/>
      <c r="M117" s="7"/>
    </row>
    <row r="118" spans="1:13" s="1" customFormat="1" ht="7.5" customHeight="1" x14ac:dyDescent="0.2">
      <c r="A118" s="4"/>
      <c r="B118" s="2"/>
      <c r="C118" s="5"/>
      <c r="D118" s="2"/>
      <c r="E118" s="2"/>
      <c r="F118" s="2"/>
      <c r="G118" s="2"/>
      <c r="H118" s="5"/>
      <c r="I118" s="2"/>
      <c r="J118" s="2"/>
      <c r="K118" s="2"/>
      <c r="L118" s="6"/>
      <c r="M118" s="7"/>
    </row>
    <row r="119" spans="1:13" s="1" customFormat="1" ht="7.5" customHeight="1" x14ac:dyDescent="0.2">
      <c r="A119" s="4"/>
      <c r="B119" s="2"/>
      <c r="C119" s="5"/>
      <c r="D119" s="2"/>
      <c r="E119" s="2"/>
      <c r="F119" s="2"/>
      <c r="G119" s="2"/>
      <c r="H119" s="5"/>
      <c r="I119" s="2"/>
      <c r="J119" s="2"/>
      <c r="K119" s="2"/>
      <c r="L119" s="6"/>
      <c r="M119" s="7"/>
    </row>
    <row r="120" spans="1:13" s="1" customFormat="1" x14ac:dyDescent="0.2">
      <c r="A120" s="4"/>
      <c r="B120" s="2" t="s">
        <v>35</v>
      </c>
      <c r="C120" s="5"/>
      <c r="D120" s="2"/>
      <c r="E120" s="2"/>
      <c r="F120" s="2"/>
      <c r="G120" s="2"/>
      <c r="H120" s="5"/>
      <c r="I120" s="2"/>
      <c r="J120" s="2"/>
      <c r="K120" s="2"/>
      <c r="L120" s="6"/>
      <c r="M120" s="7"/>
    </row>
    <row r="121" spans="1:13" s="1" customFormat="1" x14ac:dyDescent="0.2">
      <c r="A121" s="4"/>
      <c r="B121" s="2" t="s">
        <v>36</v>
      </c>
      <c r="C121" s="5"/>
      <c r="D121" s="2"/>
      <c r="E121" s="2"/>
      <c r="F121" s="2"/>
      <c r="G121" s="2"/>
      <c r="H121" s="5"/>
      <c r="I121" s="2"/>
      <c r="J121" s="2"/>
      <c r="K121" s="2"/>
      <c r="L121" s="6"/>
      <c r="M121" s="7"/>
    </row>
    <row r="122" spans="1:13" s="1" customFormat="1" ht="7.5" customHeight="1" x14ac:dyDescent="0.2">
      <c r="A122" s="4"/>
      <c r="B122" s="2"/>
      <c r="C122" s="5"/>
      <c r="D122" s="2"/>
      <c r="E122" s="2"/>
      <c r="F122" s="2"/>
      <c r="G122" s="2"/>
      <c r="H122" s="5"/>
      <c r="I122" s="2"/>
      <c r="J122" s="2"/>
      <c r="K122" s="2"/>
      <c r="L122" s="6"/>
      <c r="M122" s="7"/>
    </row>
    <row r="123" spans="1:13" s="1" customFormat="1" ht="7.5" customHeight="1" x14ac:dyDescent="0.2">
      <c r="A123" s="4"/>
      <c r="B123" s="2"/>
      <c r="C123" s="5"/>
      <c r="D123" s="2"/>
      <c r="E123" s="2"/>
      <c r="F123" s="2"/>
      <c r="G123" s="2"/>
      <c r="H123" s="5"/>
      <c r="I123" s="2"/>
      <c r="J123" s="2"/>
      <c r="K123" s="2"/>
      <c r="L123" s="6"/>
      <c r="M123" s="7"/>
    </row>
    <row r="124" spans="1:13" s="1" customFormat="1" ht="7.5" customHeight="1" x14ac:dyDescent="0.2">
      <c r="A124" s="4"/>
      <c r="B124" s="2"/>
      <c r="C124" s="5"/>
      <c r="D124" s="2"/>
      <c r="E124" s="2"/>
      <c r="F124" s="2"/>
      <c r="G124" s="2"/>
      <c r="H124" s="5"/>
      <c r="I124" s="2"/>
      <c r="J124" s="2"/>
      <c r="K124" s="2"/>
      <c r="L124" s="6"/>
      <c r="M124" s="7"/>
    </row>
    <row r="125" spans="1:13" s="1" customFormat="1" x14ac:dyDescent="0.2">
      <c r="A125" s="4"/>
      <c r="B125" s="40" t="s">
        <v>40</v>
      </c>
      <c r="C125" s="5"/>
      <c r="D125" s="2"/>
      <c r="E125" s="2"/>
      <c r="F125" s="2"/>
      <c r="G125" s="2"/>
      <c r="H125" s="5"/>
      <c r="I125" s="2"/>
      <c r="J125" s="2"/>
      <c r="K125" s="2"/>
      <c r="L125" s="6"/>
      <c r="M125" s="7"/>
    </row>
    <row r="126" spans="1:13" s="1" customFormat="1" ht="18" customHeight="1" x14ac:dyDescent="0.2">
      <c r="A126" s="4"/>
      <c r="B126" s="2"/>
      <c r="C126" s="5"/>
      <c r="D126" s="2"/>
      <c r="E126" s="2"/>
      <c r="F126" s="2"/>
      <c r="G126" s="2"/>
      <c r="H126" s="5"/>
      <c r="I126" s="2"/>
      <c r="J126" s="2"/>
      <c r="K126" s="2"/>
      <c r="L126" s="6"/>
      <c r="M126" s="7"/>
    </row>
    <row r="127" spans="1:13" s="1" customFormat="1" x14ac:dyDescent="0.2">
      <c r="A127" s="4"/>
      <c r="B127" s="2"/>
      <c r="C127" s="5"/>
      <c r="D127" s="2"/>
      <c r="E127" s="2"/>
      <c r="F127" s="2"/>
      <c r="G127" s="2"/>
      <c r="H127" s="5"/>
      <c r="I127" s="2"/>
      <c r="J127" s="2"/>
      <c r="K127" s="2"/>
      <c r="L127" s="6"/>
      <c r="M127" s="7"/>
    </row>
    <row r="128" spans="1:13" s="1" customFormat="1" x14ac:dyDescent="0.2">
      <c r="A128" s="4"/>
      <c r="B128" s="2"/>
      <c r="C128" s="5"/>
      <c r="D128" s="2"/>
      <c r="E128" s="2"/>
      <c r="F128" s="2"/>
      <c r="G128" s="2"/>
      <c r="H128" s="5"/>
      <c r="I128" s="2"/>
      <c r="J128" s="2"/>
      <c r="K128" s="2"/>
      <c r="L128" s="6"/>
      <c r="M128" s="7"/>
    </row>
    <row r="129" spans="1:13" s="1" customFormat="1" x14ac:dyDescent="0.2">
      <c r="A129" s="4"/>
      <c r="B129" s="2"/>
      <c r="C129" s="5"/>
      <c r="D129" s="2"/>
      <c r="E129" s="2"/>
      <c r="F129" s="2"/>
      <c r="G129" s="2"/>
      <c r="H129" s="5"/>
      <c r="I129" s="2"/>
      <c r="J129" s="2"/>
      <c r="K129" s="2"/>
      <c r="L129" s="6"/>
      <c r="M129" s="7"/>
    </row>
    <row r="130" spans="1:13" s="1" customFormat="1" x14ac:dyDescent="0.2">
      <c r="A130" s="4"/>
      <c r="B130" s="2"/>
      <c r="C130" s="5"/>
      <c r="D130" s="2"/>
      <c r="E130" s="2"/>
      <c r="F130" s="2"/>
      <c r="G130" s="2"/>
      <c r="H130" s="5"/>
      <c r="I130" s="2"/>
      <c r="J130" s="2"/>
      <c r="K130" s="2"/>
      <c r="L130" s="6"/>
      <c r="M130" s="7"/>
    </row>
    <row r="131" spans="1:13" s="1" customFormat="1" x14ac:dyDescent="0.2">
      <c r="A131" s="4"/>
      <c r="B131" s="2"/>
      <c r="C131" s="5"/>
      <c r="D131" s="2"/>
      <c r="E131" s="2"/>
      <c r="F131" s="2"/>
      <c r="G131" s="2"/>
      <c r="H131" s="5"/>
      <c r="I131" s="2"/>
      <c r="J131" s="2"/>
      <c r="K131" s="2"/>
      <c r="L131" s="6"/>
      <c r="M131" s="7"/>
    </row>
    <row r="132" spans="1:13" s="1" customFormat="1" x14ac:dyDescent="0.2">
      <c r="A132" s="4"/>
      <c r="B132" s="2"/>
      <c r="C132" s="5"/>
      <c r="D132" s="2"/>
      <c r="E132" s="2"/>
      <c r="F132" s="2"/>
      <c r="G132" s="2"/>
      <c r="H132" s="5"/>
      <c r="I132" s="2"/>
      <c r="J132" s="2"/>
      <c r="K132" s="2"/>
      <c r="L132" s="6"/>
      <c r="M132" s="7"/>
    </row>
    <row r="133" spans="1:13" s="1" customFormat="1" x14ac:dyDescent="0.2">
      <c r="A133" s="4"/>
      <c r="B133" s="2"/>
      <c r="C133" s="5"/>
      <c r="D133" s="2"/>
      <c r="E133" s="2"/>
      <c r="F133" s="2"/>
      <c r="G133" s="2"/>
      <c r="H133" s="5"/>
      <c r="I133" s="2"/>
      <c r="J133" s="2"/>
      <c r="K133" s="2"/>
      <c r="L133" s="6"/>
      <c r="M133" s="7"/>
    </row>
    <row r="134" spans="1:13" s="1" customFormat="1" ht="7.5" customHeight="1" x14ac:dyDescent="0.2">
      <c r="A134" s="4"/>
      <c r="B134" s="2"/>
      <c r="C134" s="5"/>
      <c r="D134" s="2"/>
      <c r="E134" s="2"/>
      <c r="F134" s="2"/>
      <c r="G134" s="2"/>
      <c r="H134" s="5"/>
      <c r="I134" s="2"/>
      <c r="J134" s="2"/>
      <c r="K134" s="2"/>
      <c r="L134" s="6"/>
      <c r="M134" s="7"/>
    </row>
    <row r="135" spans="1:13" s="1" customFormat="1" ht="7.5" customHeight="1" x14ac:dyDescent="0.2">
      <c r="A135" s="4"/>
      <c r="B135" s="2"/>
      <c r="C135" s="5"/>
      <c r="D135" s="2"/>
      <c r="E135" s="2"/>
      <c r="F135" s="2"/>
      <c r="G135" s="2"/>
      <c r="H135" s="5"/>
      <c r="I135" s="2"/>
      <c r="J135" s="2"/>
      <c r="K135" s="2"/>
      <c r="L135" s="6"/>
      <c r="M135" s="7"/>
    </row>
    <row r="136" spans="1:13" s="1" customFormat="1" ht="7.5" customHeight="1" x14ac:dyDescent="0.2">
      <c r="A136" s="4"/>
      <c r="B136" s="2"/>
      <c r="C136" s="5"/>
      <c r="D136" s="2"/>
      <c r="E136" s="2"/>
      <c r="F136" s="2"/>
      <c r="G136" s="2"/>
      <c r="H136" s="5"/>
      <c r="I136" s="2"/>
      <c r="J136" s="2"/>
      <c r="K136" s="2"/>
      <c r="L136" s="6"/>
      <c r="M136" s="7"/>
    </row>
    <row r="137" spans="1:13" s="1" customFormat="1" ht="7.5" customHeight="1" x14ac:dyDescent="0.2">
      <c r="A137" s="4"/>
      <c r="B137" s="2"/>
      <c r="C137" s="5"/>
      <c r="D137" s="2"/>
      <c r="E137" s="2"/>
      <c r="F137" s="2"/>
      <c r="G137" s="2"/>
      <c r="H137" s="5"/>
      <c r="I137" s="2"/>
      <c r="J137" s="2"/>
      <c r="K137" s="2"/>
      <c r="L137" s="6"/>
      <c r="M137" s="7"/>
    </row>
    <row r="138" spans="1:13" s="1" customFormat="1" ht="7.5" customHeight="1" x14ac:dyDescent="0.2">
      <c r="A138" s="4"/>
      <c r="B138" s="2"/>
      <c r="C138" s="5"/>
      <c r="D138" s="2"/>
      <c r="E138" s="2"/>
      <c r="F138" s="2"/>
      <c r="G138" s="2"/>
      <c r="H138" s="5"/>
      <c r="I138" s="2"/>
      <c r="J138" s="2"/>
      <c r="K138" s="2"/>
      <c r="L138" s="6"/>
      <c r="M138" s="7"/>
    </row>
    <row r="139" spans="1:13" s="1" customFormat="1" x14ac:dyDescent="0.2">
      <c r="A139" s="4"/>
      <c r="B139" s="2" t="s">
        <v>37</v>
      </c>
      <c r="C139" s="5"/>
      <c r="D139" s="2"/>
      <c r="E139" s="2"/>
      <c r="F139" s="2"/>
      <c r="G139" s="2"/>
      <c r="H139" s="5"/>
      <c r="I139" s="2"/>
      <c r="J139" s="2"/>
      <c r="K139" s="2"/>
      <c r="L139" s="6"/>
      <c r="M139" s="7"/>
    </row>
    <row r="140" spans="1:13" s="1" customFormat="1" ht="7.5" customHeight="1" x14ac:dyDescent="0.2">
      <c r="A140" s="4"/>
      <c r="B140" s="2"/>
      <c r="C140" s="5"/>
      <c r="D140" s="2"/>
      <c r="E140" s="2"/>
      <c r="F140" s="2"/>
      <c r="G140" s="2"/>
      <c r="H140" s="5"/>
      <c r="I140" s="2"/>
      <c r="J140" s="2"/>
      <c r="K140" s="2"/>
      <c r="L140" s="6"/>
      <c r="M140" s="7"/>
    </row>
    <row r="141" spans="1:13" s="1" customFormat="1" ht="7.5" customHeight="1" x14ac:dyDescent="0.2">
      <c r="A141" s="4"/>
      <c r="B141" s="2"/>
      <c r="C141" s="5"/>
      <c r="D141" s="2"/>
      <c r="E141" s="2"/>
      <c r="F141" s="2"/>
      <c r="G141" s="2"/>
      <c r="H141" s="5"/>
      <c r="I141" s="2"/>
      <c r="J141" s="2"/>
      <c r="K141" s="2"/>
      <c r="L141" s="6"/>
      <c r="M141" s="7"/>
    </row>
    <row r="142" spans="1:13" ht="7.5" customHeight="1" x14ac:dyDescent="0.2">
      <c r="A142" s="4"/>
      <c r="L142" s="6"/>
      <c r="M142" s="7"/>
    </row>
    <row r="143" spans="1:13" x14ac:dyDescent="0.2">
      <c r="A143" s="4"/>
      <c r="B143" s="170" t="s">
        <v>38</v>
      </c>
      <c r="C143" s="171"/>
      <c r="D143" s="171"/>
      <c r="E143" s="171"/>
      <c r="F143" s="171"/>
      <c r="G143" s="171"/>
      <c r="H143" s="171"/>
      <c r="I143" s="171"/>
      <c r="J143" s="171"/>
      <c r="K143" s="42"/>
      <c r="L143" s="6"/>
      <c r="M143" s="7"/>
    </row>
    <row r="144" spans="1:13" x14ac:dyDescent="0.2">
      <c r="A144" s="4"/>
      <c r="B144" s="170" t="s">
        <v>39</v>
      </c>
      <c r="C144" s="171"/>
      <c r="D144" s="171"/>
      <c r="E144" s="171"/>
      <c r="F144" s="171"/>
      <c r="G144" s="171"/>
      <c r="H144" s="171"/>
      <c r="I144" s="171"/>
      <c r="J144" s="171"/>
      <c r="K144" s="42"/>
      <c r="L144" s="6"/>
      <c r="M144" s="7"/>
    </row>
    <row r="145" spans="1:14" ht="7.5" customHeight="1" thickBot="1" x14ac:dyDescent="0.25">
      <c r="A145" s="15"/>
      <c r="B145" s="18"/>
      <c r="C145" s="19"/>
      <c r="D145" s="18"/>
      <c r="E145" s="18"/>
      <c r="F145" s="18"/>
      <c r="G145" s="18"/>
      <c r="H145" s="19"/>
      <c r="I145" s="18"/>
      <c r="J145" s="18"/>
      <c r="K145" s="18"/>
      <c r="L145" s="20"/>
      <c r="M145" s="43"/>
    </row>
    <row r="146" spans="1:14" s="26" customFormat="1" ht="39.75" customHeight="1" x14ac:dyDescent="0.25">
      <c r="A146" s="172"/>
      <c r="B146" s="173"/>
      <c r="C146" s="173"/>
      <c r="D146" s="173"/>
      <c r="E146" s="22"/>
      <c r="F146" s="22"/>
      <c r="G146" s="22"/>
      <c r="H146" s="23"/>
      <c r="I146" s="22"/>
      <c r="J146" s="22"/>
      <c r="K146" s="22"/>
      <c r="L146" s="23"/>
      <c r="M146" s="24"/>
      <c r="N146" s="25"/>
    </row>
    <row r="147" spans="1:14" s="26" customFormat="1" ht="4.5" customHeight="1" thickBot="1" x14ac:dyDescent="0.3">
      <c r="A147" s="27"/>
      <c r="B147" s="28"/>
      <c r="C147" s="29"/>
      <c r="D147" s="28"/>
      <c r="E147" s="28"/>
      <c r="F147" s="28"/>
      <c r="G147" s="28"/>
      <c r="H147" s="29"/>
      <c r="I147" s="28"/>
      <c r="J147" s="28"/>
      <c r="K147" s="28"/>
      <c r="L147" s="29"/>
      <c r="M147" s="30"/>
      <c r="N147" s="25"/>
    </row>
  </sheetData>
  <mergeCells count="4">
    <mergeCell ref="A1:M2"/>
    <mergeCell ref="B143:J143"/>
    <mergeCell ref="B144:J144"/>
    <mergeCell ref="A146:D146"/>
  </mergeCells>
  <pageMargins left="0.43307086614173229" right="0.19685039370078741" top="0.43307086614173229" bottom="0.39370078740157483" header="0.74803149606299213" footer="0.47244094488188981"/>
  <pageSetup paperSize="9" scale="90" orientation="portrait" horizontalDpi="300" verticalDpi="300" r:id="rId1"/>
  <headerFooter alignWithMargins="0">
    <oddFooter>&amp;L
&amp;G&amp;CPage 22/&amp;P</oddFooter>
  </headerFooter>
  <rowBreaks count="1" manualBreakCount="1">
    <brk id="72" max="12"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46241-11F2-4974-A3CE-73403B6CB2CB}">
  <dimension ref="A1:F158"/>
  <sheetViews>
    <sheetView showGridLines="0" view="pageBreakPreview" topLeftCell="A43" zoomScaleNormal="100" zoomScaleSheetLayoutView="100" workbookViewId="0">
      <selection activeCell="J139" sqref="J139"/>
    </sheetView>
  </sheetViews>
  <sheetFormatPr defaultRowHeight="12.75" x14ac:dyDescent="0.2"/>
  <cols>
    <col min="1" max="1" width="5.7109375" style="99" customWidth="1"/>
    <col min="2" max="2" width="48.7109375" style="99" customWidth="1"/>
    <col min="3" max="3" width="9.140625" style="99"/>
    <col min="4" max="4" width="8.28515625" style="99" customWidth="1"/>
    <col min="5" max="5" width="10.85546875" style="99" customWidth="1"/>
    <col min="6" max="6" width="12.85546875" style="99" customWidth="1"/>
    <col min="7" max="16384" width="9.140625" style="99"/>
  </cols>
  <sheetData>
    <row r="1" spans="1:6" ht="28.5" customHeight="1" x14ac:dyDescent="0.2">
      <c r="A1" s="96" t="s">
        <v>202</v>
      </c>
      <c r="B1" s="97"/>
      <c r="C1" s="97"/>
      <c r="D1" s="97"/>
      <c r="E1" s="97"/>
      <c r="F1" s="98"/>
    </row>
    <row r="2" spans="1:6" ht="28.5" customHeight="1" x14ac:dyDescent="0.2">
      <c r="A2" s="100"/>
      <c r="B2" s="101"/>
      <c r="C2" s="102" t="s">
        <v>125</v>
      </c>
      <c r="D2" s="102" t="s">
        <v>42</v>
      </c>
      <c r="E2" s="102" t="s">
        <v>126</v>
      </c>
      <c r="F2" s="100" t="s">
        <v>43</v>
      </c>
    </row>
    <row r="3" spans="1:6" ht="17.25" customHeight="1" x14ac:dyDescent="0.2">
      <c r="A3" s="103"/>
      <c r="B3" s="125" t="s">
        <v>203</v>
      </c>
      <c r="C3" s="104"/>
      <c r="D3" s="104"/>
      <c r="E3" s="104"/>
      <c r="F3" s="105"/>
    </row>
    <row r="4" spans="1:6" ht="17.25" customHeight="1" x14ac:dyDescent="0.2">
      <c r="A4" s="103"/>
      <c r="B4" s="62" t="s">
        <v>204</v>
      </c>
      <c r="C4" s="106"/>
      <c r="D4" s="106"/>
      <c r="E4" s="106"/>
      <c r="F4" s="107"/>
    </row>
    <row r="5" spans="1:6" ht="17.25" customHeight="1" x14ac:dyDescent="0.2">
      <c r="A5" s="103"/>
      <c r="B5" s="62" t="s">
        <v>205</v>
      </c>
      <c r="C5" s="106"/>
      <c r="D5" s="106"/>
      <c r="E5" s="106"/>
      <c r="F5" s="107"/>
    </row>
    <row r="6" spans="1:6" ht="17.25" customHeight="1" x14ac:dyDescent="0.2">
      <c r="A6" s="103"/>
      <c r="B6" s="68" t="s">
        <v>206</v>
      </c>
      <c r="C6" s="106"/>
      <c r="D6" s="106"/>
      <c r="E6" s="106"/>
      <c r="F6" s="107"/>
    </row>
    <row r="7" spans="1:6" ht="17.25" customHeight="1" x14ac:dyDescent="0.2">
      <c r="A7" s="103" t="s">
        <v>132</v>
      </c>
      <c r="B7" s="123" t="s">
        <v>207</v>
      </c>
      <c r="C7" s="106">
        <v>1</v>
      </c>
      <c r="D7" s="106" t="s">
        <v>208</v>
      </c>
      <c r="E7" s="109">
        <v>0</v>
      </c>
      <c r="F7" s="110">
        <f>C7*E7</f>
        <v>0</v>
      </c>
    </row>
    <row r="8" spans="1:6" ht="17.25" customHeight="1" x14ac:dyDescent="0.2">
      <c r="A8" s="103"/>
      <c r="B8" s="68" t="s">
        <v>209</v>
      </c>
      <c r="C8" s="106"/>
      <c r="D8" s="106"/>
      <c r="E8" s="106"/>
      <c r="F8" s="107"/>
    </row>
    <row r="9" spans="1:6" ht="30.75" customHeight="1" x14ac:dyDescent="0.2">
      <c r="A9" s="103" t="s">
        <v>135</v>
      </c>
      <c r="B9" s="108" t="s">
        <v>210</v>
      </c>
      <c r="C9" s="106">
        <v>3</v>
      </c>
      <c r="D9" s="106" t="s">
        <v>157</v>
      </c>
      <c r="E9" s="109">
        <v>0</v>
      </c>
      <c r="F9" s="110">
        <f>C9*E9</f>
        <v>0</v>
      </c>
    </row>
    <row r="10" spans="1:6" ht="44.25" customHeight="1" x14ac:dyDescent="0.2">
      <c r="A10" s="103" t="s">
        <v>137</v>
      </c>
      <c r="B10" s="108" t="s">
        <v>211</v>
      </c>
      <c r="C10" s="106">
        <v>3</v>
      </c>
      <c r="D10" s="106" t="s">
        <v>157</v>
      </c>
      <c r="E10" s="109">
        <v>0</v>
      </c>
      <c r="F10" s="110">
        <f>C10*E10</f>
        <v>0</v>
      </c>
    </row>
    <row r="11" spans="1:6" ht="17.25" customHeight="1" x14ac:dyDescent="0.2">
      <c r="A11" s="103"/>
      <c r="B11" s="68" t="s">
        <v>212</v>
      </c>
      <c r="C11" s="106"/>
      <c r="D11" s="106"/>
      <c r="E11" s="106"/>
      <c r="F11" s="107"/>
    </row>
    <row r="12" spans="1:6" ht="30.75" customHeight="1" x14ac:dyDescent="0.2">
      <c r="A12" s="103" t="s">
        <v>139</v>
      </c>
      <c r="B12" s="108" t="s">
        <v>213</v>
      </c>
      <c r="C12" s="106">
        <v>4</v>
      </c>
      <c r="D12" s="106" t="s">
        <v>145</v>
      </c>
      <c r="E12" s="109">
        <v>0</v>
      </c>
      <c r="F12" s="110">
        <f>C12*E12</f>
        <v>0</v>
      </c>
    </row>
    <row r="13" spans="1:6" ht="57.75" customHeight="1" x14ac:dyDescent="0.2">
      <c r="A13" s="103" t="s">
        <v>141</v>
      </c>
      <c r="B13" s="112" t="s">
        <v>214</v>
      </c>
      <c r="C13" s="106">
        <v>4</v>
      </c>
      <c r="D13" s="106" t="s">
        <v>145</v>
      </c>
      <c r="E13" s="109">
        <v>0</v>
      </c>
      <c r="F13" s="110">
        <f>C13*E13</f>
        <v>0</v>
      </c>
    </row>
    <row r="14" spans="1:6" ht="17.25" customHeight="1" x14ac:dyDescent="0.2">
      <c r="A14" s="103"/>
      <c r="B14" s="62" t="s">
        <v>215</v>
      </c>
      <c r="C14" s="106"/>
      <c r="D14" s="106"/>
      <c r="E14" s="106"/>
      <c r="F14" s="107"/>
    </row>
    <row r="15" spans="1:6" ht="17.25" customHeight="1" x14ac:dyDescent="0.2">
      <c r="A15" s="103"/>
      <c r="B15" s="68" t="s">
        <v>216</v>
      </c>
      <c r="C15" s="106"/>
      <c r="D15" s="106"/>
      <c r="E15" s="106"/>
      <c r="F15" s="107"/>
    </row>
    <row r="16" spans="1:6" ht="30.75" customHeight="1" x14ac:dyDescent="0.2">
      <c r="A16" s="103" t="s">
        <v>142</v>
      </c>
      <c r="B16" s="108" t="s">
        <v>217</v>
      </c>
      <c r="C16" s="106">
        <v>4</v>
      </c>
      <c r="D16" s="106" t="s">
        <v>145</v>
      </c>
      <c r="E16" s="109">
        <v>0</v>
      </c>
      <c r="F16" s="110">
        <f>C16*E16</f>
        <v>0</v>
      </c>
    </row>
    <row r="17" spans="1:6" ht="17.25" customHeight="1" x14ac:dyDescent="0.2">
      <c r="A17" s="103"/>
      <c r="B17" s="62" t="s">
        <v>218</v>
      </c>
      <c r="C17" s="106"/>
      <c r="D17" s="106"/>
      <c r="E17" s="106"/>
      <c r="F17" s="107"/>
    </row>
    <row r="18" spans="1:6" ht="17.25" customHeight="1" x14ac:dyDescent="0.2">
      <c r="A18" s="103"/>
      <c r="B18" s="68" t="s">
        <v>219</v>
      </c>
      <c r="C18" s="106"/>
      <c r="D18" s="106"/>
      <c r="E18" s="106"/>
      <c r="F18" s="107"/>
    </row>
    <row r="19" spans="1:6" ht="17.25" customHeight="1" x14ac:dyDescent="0.2">
      <c r="A19" s="103" t="s">
        <v>143</v>
      </c>
      <c r="B19" s="123" t="s">
        <v>220</v>
      </c>
      <c r="C19" s="106">
        <v>1</v>
      </c>
      <c r="D19" s="106" t="s">
        <v>208</v>
      </c>
      <c r="E19" s="109">
        <v>0</v>
      </c>
      <c r="F19" s="110">
        <f>C19*E19</f>
        <v>0</v>
      </c>
    </row>
    <row r="20" spans="1:6" ht="17.25" customHeight="1" x14ac:dyDescent="0.2">
      <c r="A20" s="103" t="s">
        <v>146</v>
      </c>
      <c r="B20" s="68" t="s">
        <v>221</v>
      </c>
      <c r="C20" s="106"/>
      <c r="D20" s="106" t="s">
        <v>152</v>
      </c>
      <c r="E20" s="109">
        <v>0</v>
      </c>
      <c r="F20" s="110">
        <f>E20</f>
        <v>0</v>
      </c>
    </row>
    <row r="21" spans="1:6" ht="17.25" customHeight="1" x14ac:dyDescent="0.2">
      <c r="A21" s="103" t="s">
        <v>148</v>
      </c>
      <c r="B21" s="68" t="s">
        <v>222</v>
      </c>
      <c r="C21" s="106"/>
      <c r="D21" s="106" t="s">
        <v>152</v>
      </c>
      <c r="E21" s="109">
        <v>0</v>
      </c>
      <c r="F21" s="110">
        <f>E21</f>
        <v>0</v>
      </c>
    </row>
    <row r="22" spans="1:6" ht="17.25" customHeight="1" x14ac:dyDescent="0.2">
      <c r="A22" s="103"/>
      <c r="B22" s="62" t="s">
        <v>223</v>
      </c>
      <c r="C22" s="106"/>
      <c r="D22" s="106"/>
      <c r="E22" s="106"/>
      <c r="F22" s="107"/>
    </row>
    <row r="23" spans="1:6" ht="17.25" customHeight="1" x14ac:dyDescent="0.2">
      <c r="A23" s="103"/>
      <c r="B23" s="68" t="s">
        <v>224</v>
      </c>
      <c r="C23" s="106"/>
      <c r="D23" s="106"/>
      <c r="E23" s="106"/>
      <c r="F23" s="107"/>
    </row>
    <row r="24" spans="1:6" ht="30.75" customHeight="1" x14ac:dyDescent="0.2">
      <c r="A24" s="103" t="s">
        <v>150</v>
      </c>
      <c r="B24" s="108" t="s">
        <v>225</v>
      </c>
      <c r="C24" s="106">
        <v>1</v>
      </c>
      <c r="D24" s="106" t="s">
        <v>208</v>
      </c>
      <c r="E24" s="109">
        <v>0</v>
      </c>
      <c r="F24" s="110">
        <f>C24*E24</f>
        <v>0</v>
      </c>
    </row>
    <row r="25" spans="1:6" ht="17.25" customHeight="1" x14ac:dyDescent="0.2">
      <c r="A25" s="103"/>
      <c r="B25" s="62" t="s">
        <v>226</v>
      </c>
      <c r="C25" s="106"/>
      <c r="D25" s="106"/>
      <c r="E25" s="106"/>
      <c r="F25" s="107"/>
    </row>
    <row r="26" spans="1:6" ht="17.25" customHeight="1" x14ac:dyDescent="0.2">
      <c r="A26" s="103"/>
      <c r="B26" s="68" t="s">
        <v>227</v>
      </c>
      <c r="C26" s="106"/>
      <c r="D26" s="106"/>
      <c r="E26" s="106"/>
      <c r="F26" s="107"/>
    </row>
    <row r="27" spans="1:6" ht="17.25" customHeight="1" x14ac:dyDescent="0.2">
      <c r="A27" s="103" t="s">
        <v>153</v>
      </c>
      <c r="B27" s="123" t="s">
        <v>228</v>
      </c>
      <c r="C27" s="106">
        <v>2</v>
      </c>
      <c r="D27" s="106" t="s">
        <v>145</v>
      </c>
      <c r="E27" s="109">
        <v>0</v>
      </c>
      <c r="F27" s="110">
        <f>C27*E27</f>
        <v>0</v>
      </c>
    </row>
    <row r="28" spans="1:6" ht="17.25" customHeight="1" x14ac:dyDescent="0.2">
      <c r="A28" s="103"/>
      <c r="B28" s="62" t="s">
        <v>229</v>
      </c>
      <c r="C28" s="106"/>
      <c r="D28" s="106"/>
      <c r="E28" s="106"/>
      <c r="F28" s="107"/>
    </row>
    <row r="29" spans="1:6" ht="17.25" customHeight="1" x14ac:dyDescent="0.2">
      <c r="A29" s="103"/>
      <c r="B29" s="68" t="s">
        <v>230</v>
      </c>
      <c r="C29" s="106"/>
      <c r="D29" s="106"/>
      <c r="E29" s="106"/>
      <c r="F29" s="107"/>
    </row>
    <row r="30" spans="1:6" ht="57.75" customHeight="1" x14ac:dyDescent="0.2">
      <c r="A30" s="103" t="s">
        <v>155</v>
      </c>
      <c r="B30" s="108" t="s">
        <v>231</v>
      </c>
      <c r="C30" s="106">
        <v>3</v>
      </c>
      <c r="D30" s="106" t="s">
        <v>157</v>
      </c>
      <c r="E30" s="109">
        <v>0</v>
      </c>
      <c r="F30" s="110">
        <f>C30*E30</f>
        <v>0</v>
      </c>
    </row>
    <row r="31" spans="1:6" ht="17.25" customHeight="1" x14ac:dyDescent="0.2">
      <c r="A31" s="103"/>
      <c r="B31" s="62" t="s">
        <v>232</v>
      </c>
      <c r="C31" s="106"/>
      <c r="D31" s="106"/>
      <c r="E31" s="106"/>
      <c r="F31" s="107"/>
    </row>
    <row r="32" spans="1:6" ht="15.75" customHeight="1" x14ac:dyDescent="0.2">
      <c r="A32" s="107"/>
      <c r="B32" s="57"/>
      <c r="C32" s="106"/>
      <c r="D32" s="106"/>
      <c r="E32" s="106"/>
      <c r="F32" s="107"/>
    </row>
    <row r="33" spans="1:6" ht="28.5" customHeight="1" x14ac:dyDescent="0.2">
      <c r="A33" s="114"/>
      <c r="B33" s="115"/>
      <c r="C33" s="115"/>
      <c r="D33" s="115"/>
      <c r="E33" s="116" t="s">
        <v>74</v>
      </c>
      <c r="F33" s="117">
        <f>F7+F9+F10+F12+F13+F16+F19+F20+F21+F24+F27+F30</f>
        <v>0</v>
      </c>
    </row>
    <row r="34" spans="1:6" ht="28.5" customHeight="1" x14ac:dyDescent="0.2">
      <c r="A34" s="114" t="s">
        <v>202</v>
      </c>
      <c r="B34" s="115"/>
      <c r="C34" s="115"/>
      <c r="D34" s="115"/>
      <c r="E34" s="115"/>
      <c r="F34" s="118"/>
    </row>
    <row r="35" spans="1:6" ht="28.5" customHeight="1" x14ac:dyDescent="0.2">
      <c r="A35" s="119"/>
      <c r="B35" s="77"/>
      <c r="C35" s="120" t="s">
        <v>125</v>
      </c>
      <c r="D35" s="120" t="s">
        <v>42</v>
      </c>
      <c r="E35" s="120" t="s">
        <v>126</v>
      </c>
      <c r="F35" s="119" t="s">
        <v>43</v>
      </c>
    </row>
    <row r="36" spans="1:6" ht="17.25" customHeight="1" x14ac:dyDescent="0.2">
      <c r="A36" s="103"/>
      <c r="B36" s="68" t="s">
        <v>233</v>
      </c>
      <c r="C36" s="104"/>
      <c r="D36" s="104"/>
      <c r="E36" s="104"/>
      <c r="F36" s="105"/>
    </row>
    <row r="37" spans="1:6" ht="17.25" customHeight="1" x14ac:dyDescent="0.2">
      <c r="A37" s="103" t="s">
        <v>132</v>
      </c>
      <c r="B37" s="123" t="s">
        <v>234</v>
      </c>
      <c r="C37" s="106">
        <v>5</v>
      </c>
      <c r="D37" s="106" t="s">
        <v>157</v>
      </c>
      <c r="E37" s="109">
        <v>0</v>
      </c>
      <c r="F37" s="110">
        <f>C37*E37</f>
        <v>0</v>
      </c>
    </row>
    <row r="38" spans="1:6" ht="17.25" customHeight="1" x14ac:dyDescent="0.2">
      <c r="A38" s="103"/>
      <c r="B38" s="68" t="s">
        <v>235</v>
      </c>
      <c r="C38" s="106"/>
      <c r="D38" s="106"/>
      <c r="E38" s="106"/>
      <c r="F38" s="107"/>
    </row>
    <row r="39" spans="1:6" ht="17.25" customHeight="1" x14ac:dyDescent="0.2">
      <c r="A39" s="103" t="s">
        <v>135</v>
      </c>
      <c r="B39" s="123" t="s">
        <v>236</v>
      </c>
      <c r="C39" s="106">
        <v>2</v>
      </c>
      <c r="D39" s="106" t="s">
        <v>134</v>
      </c>
      <c r="E39" s="109">
        <v>0</v>
      </c>
      <c r="F39" s="110">
        <f>C39*E39</f>
        <v>0</v>
      </c>
    </row>
    <row r="40" spans="1:6" ht="17.25" customHeight="1" x14ac:dyDescent="0.2">
      <c r="A40" s="103"/>
      <c r="B40" s="68" t="s">
        <v>237</v>
      </c>
      <c r="C40" s="106"/>
      <c r="D40" s="106"/>
      <c r="E40" s="106"/>
      <c r="F40" s="107"/>
    </row>
    <row r="41" spans="1:6" ht="17.25" customHeight="1" x14ac:dyDescent="0.2">
      <c r="A41" s="103" t="s">
        <v>137</v>
      </c>
      <c r="B41" s="123" t="s">
        <v>238</v>
      </c>
      <c r="C41" s="106">
        <v>5</v>
      </c>
      <c r="D41" s="106" t="s">
        <v>157</v>
      </c>
      <c r="E41" s="109">
        <v>0</v>
      </c>
      <c r="F41" s="110">
        <f>C41*E41</f>
        <v>0</v>
      </c>
    </row>
    <row r="42" spans="1:6" ht="17.25" customHeight="1" x14ac:dyDescent="0.2">
      <c r="A42" s="103"/>
      <c r="B42" s="62" t="s">
        <v>239</v>
      </c>
      <c r="C42" s="106"/>
      <c r="D42" s="106"/>
      <c r="E42" s="106"/>
      <c r="F42" s="107"/>
    </row>
    <row r="43" spans="1:6" ht="30.75" customHeight="1" x14ac:dyDescent="0.2">
      <c r="A43" s="103"/>
      <c r="B43" s="65" t="s">
        <v>240</v>
      </c>
      <c r="C43" s="106"/>
      <c r="D43" s="106"/>
      <c r="E43" s="106"/>
      <c r="F43" s="107"/>
    </row>
    <row r="44" spans="1:6" ht="98.25" customHeight="1" x14ac:dyDescent="0.2">
      <c r="A44" s="103" t="s">
        <v>139</v>
      </c>
      <c r="B44" s="108" t="s">
        <v>241</v>
      </c>
      <c r="C44" s="106"/>
      <c r="D44" s="106" t="s">
        <v>152</v>
      </c>
      <c r="E44" s="109">
        <v>0</v>
      </c>
      <c r="F44" s="110">
        <f>E44</f>
        <v>0</v>
      </c>
    </row>
    <row r="45" spans="1:6" ht="17.25" customHeight="1" x14ac:dyDescent="0.2">
      <c r="A45" s="103"/>
      <c r="B45" s="125" t="s">
        <v>242</v>
      </c>
      <c r="C45" s="106"/>
      <c r="D45" s="106"/>
      <c r="E45" s="106"/>
      <c r="F45" s="107"/>
    </row>
    <row r="46" spans="1:6" ht="17.25" customHeight="1" x14ac:dyDescent="0.2">
      <c r="A46" s="103"/>
      <c r="B46" s="62" t="s">
        <v>243</v>
      </c>
      <c r="C46" s="106"/>
      <c r="D46" s="106"/>
      <c r="E46" s="106"/>
      <c r="F46" s="107"/>
    </row>
    <row r="47" spans="1:6" ht="17.25" customHeight="1" x14ac:dyDescent="0.2">
      <c r="A47" s="103"/>
      <c r="B47" s="62" t="s">
        <v>205</v>
      </c>
      <c r="C47" s="106"/>
      <c r="D47" s="106"/>
      <c r="E47" s="106"/>
      <c r="F47" s="107"/>
    </row>
    <row r="48" spans="1:6" ht="17.25" customHeight="1" x14ac:dyDescent="0.2">
      <c r="A48" s="103"/>
      <c r="B48" s="68" t="s">
        <v>244</v>
      </c>
      <c r="C48" s="106"/>
      <c r="D48" s="106"/>
      <c r="E48" s="106"/>
      <c r="F48" s="107"/>
    </row>
    <row r="49" spans="1:6" ht="17.25" customHeight="1" x14ac:dyDescent="0.2">
      <c r="A49" s="103" t="s">
        <v>141</v>
      </c>
      <c r="B49" s="123" t="s">
        <v>245</v>
      </c>
      <c r="C49" s="106">
        <v>1</v>
      </c>
      <c r="D49" s="106" t="s">
        <v>208</v>
      </c>
      <c r="E49" s="109">
        <v>0</v>
      </c>
      <c r="F49" s="110">
        <f>C49*E49</f>
        <v>0</v>
      </c>
    </row>
    <row r="50" spans="1:6" ht="30.75" customHeight="1" x14ac:dyDescent="0.2">
      <c r="A50" s="103" t="s">
        <v>142</v>
      </c>
      <c r="B50" s="112" t="s">
        <v>246</v>
      </c>
      <c r="C50" s="106">
        <v>1</v>
      </c>
      <c r="D50" s="106" t="s">
        <v>145</v>
      </c>
      <c r="E50" s="109">
        <v>0</v>
      </c>
      <c r="F50" s="110">
        <f>C50*E50</f>
        <v>0</v>
      </c>
    </row>
    <row r="51" spans="1:6" ht="17.25" customHeight="1" x14ac:dyDescent="0.2">
      <c r="A51" s="103"/>
      <c r="B51" s="62" t="s">
        <v>215</v>
      </c>
      <c r="C51" s="106"/>
      <c r="D51" s="106"/>
      <c r="E51" s="106"/>
      <c r="F51" s="107"/>
    </row>
    <row r="52" spans="1:6" ht="17.25" customHeight="1" x14ac:dyDescent="0.2">
      <c r="A52" s="103"/>
      <c r="B52" s="68" t="s">
        <v>216</v>
      </c>
      <c r="C52" s="106"/>
      <c r="D52" s="106"/>
      <c r="E52" s="106"/>
      <c r="F52" s="107"/>
    </row>
    <row r="53" spans="1:6" ht="30.75" customHeight="1" x14ac:dyDescent="0.2">
      <c r="A53" s="103" t="s">
        <v>143</v>
      </c>
      <c r="B53" s="108" t="s">
        <v>247</v>
      </c>
      <c r="C53" s="106">
        <v>2</v>
      </c>
      <c r="D53" s="106" t="s">
        <v>145</v>
      </c>
      <c r="E53" s="109">
        <v>0</v>
      </c>
      <c r="F53" s="110">
        <f>C53*E53</f>
        <v>0</v>
      </c>
    </row>
    <row r="54" spans="1:6" ht="17.25" customHeight="1" x14ac:dyDescent="0.2">
      <c r="A54" s="103"/>
      <c r="B54" s="62" t="s">
        <v>218</v>
      </c>
      <c r="C54" s="106"/>
      <c r="D54" s="106"/>
      <c r="E54" s="106"/>
      <c r="F54" s="107"/>
    </row>
    <row r="55" spans="1:6" ht="17.25" customHeight="1" x14ac:dyDescent="0.2">
      <c r="A55" s="103"/>
      <c r="B55" s="68" t="s">
        <v>219</v>
      </c>
      <c r="C55" s="106"/>
      <c r="D55" s="106"/>
      <c r="E55" s="106"/>
      <c r="F55" s="107"/>
    </row>
    <row r="56" spans="1:6" ht="17.25" customHeight="1" x14ac:dyDescent="0.2">
      <c r="A56" s="103" t="s">
        <v>146</v>
      </c>
      <c r="B56" s="123" t="s">
        <v>220</v>
      </c>
      <c r="C56" s="106">
        <v>1</v>
      </c>
      <c r="D56" s="106" t="s">
        <v>208</v>
      </c>
      <c r="E56" s="109">
        <v>0</v>
      </c>
      <c r="F56" s="110">
        <f>C56*E56</f>
        <v>0</v>
      </c>
    </row>
    <row r="57" spans="1:6" ht="17.25" customHeight="1" x14ac:dyDescent="0.2">
      <c r="A57" s="103"/>
      <c r="B57" s="62" t="s">
        <v>248</v>
      </c>
      <c r="C57" s="106"/>
      <c r="D57" s="106"/>
      <c r="E57" s="106"/>
      <c r="F57" s="107"/>
    </row>
    <row r="58" spans="1:6" ht="17.25" customHeight="1" x14ac:dyDescent="0.2">
      <c r="A58" s="103"/>
      <c r="B58" s="68" t="s">
        <v>224</v>
      </c>
      <c r="C58" s="106"/>
      <c r="D58" s="106"/>
      <c r="E58" s="106"/>
      <c r="F58" s="107"/>
    </row>
    <row r="59" spans="1:6" ht="17.25" customHeight="1" x14ac:dyDescent="0.2">
      <c r="A59" s="103" t="s">
        <v>148</v>
      </c>
      <c r="B59" s="123" t="s">
        <v>249</v>
      </c>
      <c r="C59" s="106">
        <v>1</v>
      </c>
      <c r="D59" s="106" t="s">
        <v>208</v>
      </c>
      <c r="E59" s="109">
        <v>0</v>
      </c>
      <c r="F59" s="110">
        <f>C59*E59</f>
        <v>0</v>
      </c>
    </row>
    <row r="60" spans="1:6" ht="17.25" customHeight="1" x14ac:dyDescent="0.2">
      <c r="A60" s="103"/>
      <c r="B60" s="62" t="s">
        <v>226</v>
      </c>
      <c r="C60" s="106"/>
      <c r="D60" s="106"/>
      <c r="E60" s="106"/>
      <c r="F60" s="107"/>
    </row>
    <row r="61" spans="1:6" ht="17.25" customHeight="1" x14ac:dyDescent="0.2">
      <c r="A61" s="103"/>
      <c r="B61" s="68" t="s">
        <v>250</v>
      </c>
      <c r="C61" s="106"/>
      <c r="D61" s="106"/>
      <c r="E61" s="106"/>
      <c r="F61" s="107"/>
    </row>
    <row r="62" spans="1:6" ht="17.25" customHeight="1" x14ac:dyDescent="0.2">
      <c r="A62" s="103" t="s">
        <v>150</v>
      </c>
      <c r="B62" s="123" t="s">
        <v>251</v>
      </c>
      <c r="C62" s="106">
        <v>1</v>
      </c>
      <c r="D62" s="106" t="s">
        <v>145</v>
      </c>
      <c r="E62" s="109">
        <v>0</v>
      </c>
      <c r="F62" s="110">
        <f>C62*E62</f>
        <v>0</v>
      </c>
    </row>
    <row r="63" spans="1:6" ht="17.25" customHeight="1" x14ac:dyDescent="0.2">
      <c r="A63" s="103"/>
      <c r="B63" s="68" t="s">
        <v>227</v>
      </c>
      <c r="C63" s="106"/>
      <c r="D63" s="106"/>
      <c r="E63" s="106"/>
      <c r="F63" s="107"/>
    </row>
    <row r="64" spans="1:6" ht="17.25" customHeight="1" x14ac:dyDescent="0.2">
      <c r="A64" s="103" t="s">
        <v>153</v>
      </c>
      <c r="B64" s="123" t="s">
        <v>252</v>
      </c>
      <c r="C64" s="106">
        <v>1</v>
      </c>
      <c r="D64" s="106" t="s">
        <v>145</v>
      </c>
      <c r="E64" s="109">
        <v>0</v>
      </c>
      <c r="F64" s="110">
        <f>C64*E64</f>
        <v>0</v>
      </c>
    </row>
    <row r="65" spans="1:6" ht="17.25" customHeight="1" x14ac:dyDescent="0.2">
      <c r="A65" s="103"/>
      <c r="B65" s="62" t="s">
        <v>253</v>
      </c>
      <c r="C65" s="106"/>
      <c r="D65" s="106"/>
      <c r="E65" s="106"/>
      <c r="F65" s="107"/>
    </row>
    <row r="66" spans="1:6" ht="17.25" customHeight="1" x14ac:dyDescent="0.2">
      <c r="A66" s="103"/>
      <c r="B66" s="62" t="s">
        <v>254</v>
      </c>
      <c r="C66" s="106"/>
      <c r="D66" s="106"/>
      <c r="E66" s="106"/>
      <c r="F66" s="107"/>
    </row>
    <row r="67" spans="1:6" ht="17.25" customHeight="1" x14ac:dyDescent="0.2">
      <c r="A67" s="103"/>
      <c r="B67" s="68" t="s">
        <v>255</v>
      </c>
      <c r="C67" s="106"/>
      <c r="D67" s="106"/>
      <c r="E67" s="106"/>
      <c r="F67" s="107"/>
    </row>
    <row r="68" spans="1:6" ht="4.5" customHeight="1" x14ac:dyDescent="0.2">
      <c r="A68" s="107"/>
      <c r="B68" s="57"/>
      <c r="C68" s="106"/>
      <c r="D68" s="106"/>
      <c r="E68" s="106"/>
      <c r="F68" s="107"/>
    </row>
    <row r="69" spans="1:6" ht="28.5" customHeight="1" x14ac:dyDescent="0.2">
      <c r="A69" s="114"/>
      <c r="B69" s="115"/>
      <c r="C69" s="115"/>
      <c r="D69" s="115"/>
      <c r="E69" s="116" t="s">
        <v>74</v>
      </c>
      <c r="F69" s="117">
        <f>F37+F39+F41+F44+F49+F50+F53+F56+F59+F62+F64</f>
        <v>0</v>
      </c>
    </row>
    <row r="70" spans="1:6" ht="28.5" customHeight="1" x14ac:dyDescent="0.2">
      <c r="A70" s="114" t="s">
        <v>202</v>
      </c>
      <c r="B70" s="115"/>
      <c r="C70" s="115"/>
      <c r="D70" s="115"/>
      <c r="E70" s="115"/>
      <c r="F70" s="118"/>
    </row>
    <row r="71" spans="1:6" ht="28.5" customHeight="1" x14ac:dyDescent="0.2">
      <c r="A71" s="119"/>
      <c r="B71" s="77"/>
      <c r="C71" s="120" t="s">
        <v>125</v>
      </c>
      <c r="D71" s="120" t="s">
        <v>42</v>
      </c>
      <c r="E71" s="120" t="s">
        <v>126</v>
      </c>
      <c r="F71" s="119" t="s">
        <v>43</v>
      </c>
    </row>
    <row r="72" spans="1:6" ht="30.75" customHeight="1" x14ac:dyDescent="0.2">
      <c r="A72" s="103" t="s">
        <v>132</v>
      </c>
      <c r="B72" s="108" t="s">
        <v>256</v>
      </c>
      <c r="C72" s="104">
        <v>1</v>
      </c>
      <c r="D72" s="104" t="s">
        <v>208</v>
      </c>
      <c r="E72" s="121">
        <v>0</v>
      </c>
      <c r="F72" s="122">
        <f>C72*E72</f>
        <v>0</v>
      </c>
    </row>
    <row r="73" spans="1:6" ht="17.25" customHeight="1" x14ac:dyDescent="0.2">
      <c r="A73" s="103"/>
      <c r="B73" s="62" t="s">
        <v>257</v>
      </c>
      <c r="C73" s="106"/>
      <c r="D73" s="106"/>
      <c r="E73" s="106"/>
      <c r="F73" s="107"/>
    </row>
    <row r="74" spans="1:6" ht="17.25" customHeight="1" x14ac:dyDescent="0.2">
      <c r="A74" s="103"/>
      <c r="B74" s="62" t="s">
        <v>258</v>
      </c>
      <c r="C74" s="106"/>
      <c r="D74" s="106"/>
      <c r="E74" s="106"/>
      <c r="F74" s="107"/>
    </row>
    <row r="75" spans="1:6" ht="17.25" customHeight="1" x14ac:dyDescent="0.2">
      <c r="A75" s="103"/>
      <c r="B75" s="68" t="s">
        <v>259</v>
      </c>
      <c r="C75" s="106"/>
      <c r="D75" s="106"/>
      <c r="E75" s="106"/>
      <c r="F75" s="107"/>
    </row>
    <row r="76" spans="1:6" ht="17.25" customHeight="1" x14ac:dyDescent="0.2">
      <c r="A76" s="103" t="s">
        <v>135</v>
      </c>
      <c r="B76" s="123" t="s">
        <v>260</v>
      </c>
      <c r="C76" s="106">
        <v>4</v>
      </c>
      <c r="D76" s="106" t="s">
        <v>157</v>
      </c>
      <c r="E76" s="109">
        <v>0</v>
      </c>
      <c r="F76" s="110">
        <f>C76*E76</f>
        <v>0</v>
      </c>
    </row>
    <row r="77" spans="1:6" ht="17.25" customHeight="1" x14ac:dyDescent="0.2">
      <c r="A77" s="103"/>
      <c r="B77" s="62" t="s">
        <v>261</v>
      </c>
      <c r="C77" s="106"/>
      <c r="D77" s="106"/>
      <c r="E77" s="106"/>
      <c r="F77" s="107"/>
    </row>
    <row r="78" spans="1:6" ht="17.25" customHeight="1" x14ac:dyDescent="0.2">
      <c r="A78" s="103"/>
      <c r="B78" s="62" t="s">
        <v>262</v>
      </c>
      <c r="C78" s="106"/>
      <c r="D78" s="106"/>
      <c r="E78" s="106"/>
      <c r="F78" s="107"/>
    </row>
    <row r="79" spans="1:6" ht="17.25" customHeight="1" x14ac:dyDescent="0.2">
      <c r="A79" s="103"/>
      <c r="B79" s="68" t="s">
        <v>263</v>
      </c>
      <c r="C79" s="106"/>
      <c r="D79" s="106"/>
      <c r="E79" s="106"/>
      <c r="F79" s="107"/>
    </row>
    <row r="80" spans="1:6" ht="17.25" customHeight="1" x14ac:dyDescent="0.2">
      <c r="A80" s="103" t="s">
        <v>137</v>
      </c>
      <c r="B80" s="123" t="s">
        <v>252</v>
      </c>
      <c r="C80" s="106">
        <v>1</v>
      </c>
      <c r="D80" s="106" t="s">
        <v>145</v>
      </c>
      <c r="E80" s="109">
        <v>0</v>
      </c>
      <c r="F80" s="110">
        <f>C80*E80</f>
        <v>0</v>
      </c>
    </row>
    <row r="81" spans="1:6" ht="30.75" customHeight="1" x14ac:dyDescent="0.2">
      <c r="A81" s="103"/>
      <c r="B81" s="70" t="s">
        <v>264</v>
      </c>
      <c r="C81" s="106"/>
      <c r="D81" s="106"/>
      <c r="E81" s="106"/>
      <c r="F81" s="107"/>
    </row>
    <row r="82" spans="1:6" ht="17.25" customHeight="1" x14ac:dyDescent="0.2">
      <c r="A82" s="103"/>
      <c r="B82" s="62" t="s">
        <v>265</v>
      </c>
      <c r="C82" s="106"/>
      <c r="D82" s="106"/>
      <c r="E82" s="106"/>
      <c r="F82" s="107"/>
    </row>
    <row r="83" spans="1:6" ht="17.25" customHeight="1" x14ac:dyDescent="0.2">
      <c r="A83" s="103"/>
      <c r="B83" s="68" t="s">
        <v>266</v>
      </c>
      <c r="C83" s="106"/>
      <c r="D83" s="106"/>
      <c r="E83" s="106"/>
      <c r="F83" s="107"/>
    </row>
    <row r="84" spans="1:6" ht="17.25" customHeight="1" x14ac:dyDescent="0.2">
      <c r="A84" s="103" t="s">
        <v>139</v>
      </c>
      <c r="B84" s="123" t="s">
        <v>267</v>
      </c>
      <c r="C84" s="106">
        <v>1</v>
      </c>
      <c r="D84" s="106" t="s">
        <v>145</v>
      </c>
      <c r="E84" s="109">
        <v>0</v>
      </c>
      <c r="F84" s="110">
        <f>C84*E84</f>
        <v>0</v>
      </c>
    </row>
    <row r="85" spans="1:6" ht="17.25" customHeight="1" x14ac:dyDescent="0.2">
      <c r="A85" s="103"/>
      <c r="B85" s="125" t="s">
        <v>268</v>
      </c>
      <c r="C85" s="106"/>
      <c r="D85" s="106"/>
      <c r="E85" s="106"/>
      <c r="F85" s="107"/>
    </row>
    <row r="86" spans="1:6" ht="17.25" customHeight="1" x14ac:dyDescent="0.2">
      <c r="A86" s="103"/>
      <c r="B86" s="62" t="s">
        <v>129</v>
      </c>
      <c r="C86" s="106"/>
      <c r="D86" s="106"/>
      <c r="E86" s="106"/>
      <c r="F86" s="107"/>
    </row>
    <row r="87" spans="1:6" ht="17.25" customHeight="1" x14ac:dyDescent="0.2">
      <c r="A87" s="103"/>
      <c r="B87" s="62" t="s">
        <v>269</v>
      </c>
      <c r="C87" s="106"/>
      <c r="D87" s="106"/>
      <c r="E87" s="106"/>
      <c r="F87" s="107"/>
    </row>
    <row r="88" spans="1:6" ht="17.25" customHeight="1" x14ac:dyDescent="0.2">
      <c r="A88" s="103"/>
      <c r="B88" s="68" t="s">
        <v>270</v>
      </c>
      <c r="C88" s="106"/>
      <c r="D88" s="106"/>
      <c r="E88" s="106"/>
      <c r="F88" s="107"/>
    </row>
    <row r="89" spans="1:6" ht="152.25" customHeight="1" x14ac:dyDescent="0.2">
      <c r="A89" s="103" t="s">
        <v>141</v>
      </c>
      <c r="B89" s="108" t="s">
        <v>271</v>
      </c>
      <c r="C89" s="106">
        <v>1</v>
      </c>
      <c r="D89" s="106" t="s">
        <v>134</v>
      </c>
      <c r="E89" s="109">
        <v>0</v>
      </c>
      <c r="F89" s="110">
        <f>C89*E89</f>
        <v>0</v>
      </c>
    </row>
    <row r="90" spans="1:6" ht="17.25" customHeight="1" x14ac:dyDescent="0.2">
      <c r="A90" s="103"/>
      <c r="B90" s="62" t="s">
        <v>272</v>
      </c>
      <c r="C90" s="106"/>
      <c r="D90" s="106"/>
      <c r="E90" s="106"/>
      <c r="F90" s="107"/>
    </row>
    <row r="91" spans="1:6" ht="17.25" customHeight="1" x14ac:dyDescent="0.2">
      <c r="A91" s="103"/>
      <c r="B91" s="68" t="s">
        <v>273</v>
      </c>
      <c r="C91" s="106"/>
      <c r="D91" s="106"/>
      <c r="E91" s="106"/>
      <c r="F91" s="107"/>
    </row>
    <row r="92" spans="1:6" ht="125.25" customHeight="1" x14ac:dyDescent="0.2">
      <c r="A92" s="103" t="s">
        <v>142</v>
      </c>
      <c r="B92" s="108" t="s">
        <v>274</v>
      </c>
      <c r="C92" s="106">
        <v>1</v>
      </c>
      <c r="D92" s="106" t="s">
        <v>134</v>
      </c>
      <c r="E92" s="109">
        <v>0</v>
      </c>
      <c r="F92" s="110">
        <f>C92*E92</f>
        <v>0</v>
      </c>
    </row>
    <row r="93" spans="1:6" ht="17.25" customHeight="1" x14ac:dyDescent="0.2">
      <c r="A93" s="103"/>
      <c r="B93" s="125" t="s">
        <v>275</v>
      </c>
      <c r="C93" s="106"/>
      <c r="D93" s="106"/>
      <c r="E93" s="106"/>
      <c r="F93" s="107"/>
    </row>
    <row r="94" spans="1:6" ht="17.25" customHeight="1" x14ac:dyDescent="0.2">
      <c r="A94" s="103"/>
      <c r="B94" s="62" t="s">
        <v>276</v>
      </c>
      <c r="C94" s="106"/>
      <c r="D94" s="106"/>
      <c r="E94" s="106"/>
      <c r="F94" s="107"/>
    </row>
    <row r="95" spans="1:6" ht="11.25" customHeight="1" x14ac:dyDescent="0.2">
      <c r="A95" s="107"/>
      <c r="B95" s="57"/>
      <c r="C95" s="106"/>
      <c r="D95" s="106"/>
      <c r="E95" s="106"/>
      <c r="F95" s="107"/>
    </row>
    <row r="96" spans="1:6" ht="28.5" customHeight="1" x14ac:dyDescent="0.2">
      <c r="A96" s="114"/>
      <c r="B96" s="115"/>
      <c r="C96" s="115"/>
      <c r="D96" s="115"/>
      <c r="E96" s="116" t="s">
        <v>74</v>
      </c>
      <c r="F96" s="117">
        <f>F72+F76+F80+F84+F89+F92</f>
        <v>0</v>
      </c>
    </row>
    <row r="97" spans="1:6" ht="28.5" customHeight="1" x14ac:dyDescent="0.2">
      <c r="A97" s="114" t="s">
        <v>202</v>
      </c>
      <c r="B97" s="115"/>
      <c r="C97" s="115"/>
      <c r="D97" s="115"/>
      <c r="E97" s="115"/>
      <c r="F97" s="118"/>
    </row>
    <row r="98" spans="1:6" ht="28.5" customHeight="1" x14ac:dyDescent="0.2">
      <c r="A98" s="119"/>
      <c r="B98" s="77"/>
      <c r="C98" s="120" t="s">
        <v>125</v>
      </c>
      <c r="D98" s="120" t="s">
        <v>42</v>
      </c>
      <c r="E98" s="120" t="s">
        <v>126</v>
      </c>
      <c r="F98" s="119" t="s">
        <v>43</v>
      </c>
    </row>
    <row r="99" spans="1:6" ht="17.25" customHeight="1" x14ac:dyDescent="0.2">
      <c r="A99" s="103"/>
      <c r="B99" s="62" t="s">
        <v>277</v>
      </c>
      <c r="C99" s="104"/>
      <c r="D99" s="104"/>
      <c r="E99" s="104"/>
      <c r="F99" s="105"/>
    </row>
    <row r="100" spans="1:6" ht="17.25" customHeight="1" x14ac:dyDescent="0.2">
      <c r="A100" s="103"/>
      <c r="B100" s="68" t="s">
        <v>278</v>
      </c>
      <c r="C100" s="106"/>
      <c r="D100" s="106"/>
      <c r="E100" s="106"/>
      <c r="F100" s="107"/>
    </row>
    <row r="101" spans="1:6" ht="17.25" customHeight="1" x14ac:dyDescent="0.2">
      <c r="A101" s="103" t="s">
        <v>132</v>
      </c>
      <c r="B101" s="123" t="s">
        <v>279</v>
      </c>
      <c r="C101" s="106">
        <v>5</v>
      </c>
      <c r="D101" s="106" t="s">
        <v>145</v>
      </c>
      <c r="E101" s="109">
        <v>0</v>
      </c>
      <c r="F101" s="110">
        <f>C101*E101</f>
        <v>0</v>
      </c>
    </row>
    <row r="102" spans="1:6" ht="30.75" customHeight="1" x14ac:dyDescent="0.2">
      <c r="A102" s="103" t="s">
        <v>135</v>
      </c>
      <c r="B102" s="112" t="s">
        <v>280</v>
      </c>
      <c r="C102" s="106">
        <v>11</v>
      </c>
      <c r="D102" s="106" t="s">
        <v>157</v>
      </c>
      <c r="E102" s="109">
        <v>0</v>
      </c>
      <c r="F102" s="110">
        <f>C102*E102</f>
        <v>0</v>
      </c>
    </row>
    <row r="103" spans="1:6" ht="17.25" customHeight="1" x14ac:dyDescent="0.2">
      <c r="A103" s="103"/>
      <c r="B103" s="125" t="s">
        <v>281</v>
      </c>
      <c r="C103" s="106"/>
      <c r="D103" s="106"/>
      <c r="E103" s="106"/>
      <c r="F103" s="107"/>
    </row>
    <row r="104" spans="1:6" ht="30.75" customHeight="1" x14ac:dyDescent="0.2">
      <c r="A104" s="103"/>
      <c r="B104" s="70" t="s">
        <v>282</v>
      </c>
      <c r="C104" s="106"/>
      <c r="D104" s="106"/>
      <c r="E104" s="106"/>
      <c r="F104" s="107"/>
    </row>
    <row r="105" spans="1:6" ht="17.25" customHeight="1" x14ac:dyDescent="0.2">
      <c r="A105" s="103"/>
      <c r="B105" s="62" t="s">
        <v>283</v>
      </c>
      <c r="C105" s="106"/>
      <c r="D105" s="106"/>
      <c r="E105" s="106"/>
      <c r="F105" s="107"/>
    </row>
    <row r="106" spans="1:6" ht="30.75" customHeight="1" x14ac:dyDescent="0.2">
      <c r="A106" s="103"/>
      <c r="B106" s="65" t="s">
        <v>284</v>
      </c>
      <c r="C106" s="106"/>
      <c r="D106" s="106"/>
      <c r="E106" s="106"/>
      <c r="F106" s="107"/>
    </row>
    <row r="107" spans="1:6" ht="30.75" customHeight="1" x14ac:dyDescent="0.2">
      <c r="A107" s="103" t="s">
        <v>137</v>
      </c>
      <c r="B107" s="108" t="s">
        <v>285</v>
      </c>
      <c r="C107" s="106">
        <v>5</v>
      </c>
      <c r="D107" s="106" t="s">
        <v>134</v>
      </c>
      <c r="E107" s="109">
        <v>0</v>
      </c>
      <c r="F107" s="110">
        <f t="shared" ref="F107:F116" si="0">C107*E107</f>
        <v>0</v>
      </c>
    </row>
    <row r="108" spans="1:6" ht="17.25" customHeight="1" x14ac:dyDescent="0.2">
      <c r="A108" s="103" t="s">
        <v>139</v>
      </c>
      <c r="B108" s="111" t="s">
        <v>286</v>
      </c>
      <c r="C108" s="106">
        <v>5</v>
      </c>
      <c r="D108" s="106" t="s">
        <v>134</v>
      </c>
      <c r="E108" s="109">
        <v>0</v>
      </c>
      <c r="F108" s="110">
        <f t="shared" si="0"/>
        <v>0</v>
      </c>
    </row>
    <row r="109" spans="1:6" ht="30.75" customHeight="1" x14ac:dyDescent="0.2">
      <c r="A109" s="103" t="s">
        <v>141</v>
      </c>
      <c r="B109" s="108" t="s">
        <v>287</v>
      </c>
      <c r="C109" s="106">
        <v>3</v>
      </c>
      <c r="D109" s="106" t="s">
        <v>134</v>
      </c>
      <c r="E109" s="109">
        <v>0</v>
      </c>
      <c r="F109" s="110">
        <f t="shared" si="0"/>
        <v>0</v>
      </c>
    </row>
    <row r="110" spans="1:6" ht="17.25" customHeight="1" x14ac:dyDescent="0.2">
      <c r="A110" s="103" t="s">
        <v>142</v>
      </c>
      <c r="B110" s="111" t="s">
        <v>286</v>
      </c>
      <c r="C110" s="106">
        <v>3</v>
      </c>
      <c r="D110" s="106" t="s">
        <v>134</v>
      </c>
      <c r="E110" s="109">
        <v>0</v>
      </c>
      <c r="F110" s="110">
        <f t="shared" si="0"/>
        <v>0</v>
      </c>
    </row>
    <row r="111" spans="1:6" ht="30.75" customHeight="1" x14ac:dyDescent="0.2">
      <c r="A111" s="103" t="s">
        <v>143</v>
      </c>
      <c r="B111" s="108" t="s">
        <v>288</v>
      </c>
      <c r="C111" s="106">
        <v>2</v>
      </c>
      <c r="D111" s="106" t="s">
        <v>134</v>
      </c>
      <c r="E111" s="109">
        <v>0</v>
      </c>
      <c r="F111" s="110">
        <f t="shared" si="0"/>
        <v>0</v>
      </c>
    </row>
    <row r="112" spans="1:6" ht="17.25" customHeight="1" x14ac:dyDescent="0.2">
      <c r="A112" s="103" t="s">
        <v>146</v>
      </c>
      <c r="B112" s="111" t="s">
        <v>286</v>
      </c>
      <c r="C112" s="106">
        <v>2</v>
      </c>
      <c r="D112" s="106" t="s">
        <v>134</v>
      </c>
      <c r="E112" s="109">
        <v>0</v>
      </c>
      <c r="F112" s="110">
        <f t="shared" si="0"/>
        <v>0</v>
      </c>
    </row>
    <row r="113" spans="1:6" ht="17.25" customHeight="1" x14ac:dyDescent="0.2">
      <c r="A113" s="103" t="s">
        <v>148</v>
      </c>
      <c r="B113" s="123" t="s">
        <v>289</v>
      </c>
      <c r="C113" s="106">
        <v>3</v>
      </c>
      <c r="D113" s="106" t="s">
        <v>134</v>
      </c>
      <c r="E113" s="109">
        <v>0</v>
      </c>
      <c r="F113" s="110">
        <f t="shared" si="0"/>
        <v>0</v>
      </c>
    </row>
    <row r="114" spans="1:6" ht="17.25" customHeight="1" x14ac:dyDescent="0.2">
      <c r="A114" s="103" t="s">
        <v>150</v>
      </c>
      <c r="B114" s="111" t="s">
        <v>286</v>
      </c>
      <c r="C114" s="106">
        <v>3</v>
      </c>
      <c r="D114" s="106" t="s">
        <v>134</v>
      </c>
      <c r="E114" s="109">
        <v>0</v>
      </c>
      <c r="F114" s="110">
        <f t="shared" si="0"/>
        <v>0</v>
      </c>
    </row>
    <row r="115" spans="1:6" ht="17.25" customHeight="1" x14ac:dyDescent="0.2">
      <c r="A115" s="103" t="s">
        <v>153</v>
      </c>
      <c r="B115" s="123" t="s">
        <v>290</v>
      </c>
      <c r="C115" s="106">
        <v>2</v>
      </c>
      <c r="D115" s="106" t="s">
        <v>134</v>
      </c>
      <c r="E115" s="109">
        <v>0</v>
      </c>
      <c r="F115" s="110">
        <f t="shared" si="0"/>
        <v>0</v>
      </c>
    </row>
    <row r="116" spans="1:6" ht="17.25" customHeight="1" x14ac:dyDescent="0.2">
      <c r="A116" s="103" t="s">
        <v>155</v>
      </c>
      <c r="B116" s="111" t="s">
        <v>286</v>
      </c>
      <c r="C116" s="106">
        <v>2</v>
      </c>
      <c r="D116" s="106" t="s">
        <v>134</v>
      </c>
      <c r="E116" s="109">
        <v>0</v>
      </c>
      <c r="F116" s="110">
        <f t="shared" si="0"/>
        <v>0</v>
      </c>
    </row>
    <row r="117" spans="1:6" ht="44.25" customHeight="1" x14ac:dyDescent="0.2">
      <c r="A117" s="103"/>
      <c r="B117" s="65" t="s">
        <v>291</v>
      </c>
      <c r="C117" s="106"/>
      <c r="D117" s="106"/>
      <c r="E117" s="106"/>
      <c r="F117" s="107"/>
    </row>
    <row r="118" spans="1:6" ht="30.75" customHeight="1" x14ac:dyDescent="0.2">
      <c r="A118" s="103" t="s">
        <v>157</v>
      </c>
      <c r="B118" s="108" t="s">
        <v>285</v>
      </c>
      <c r="C118" s="106">
        <v>1</v>
      </c>
      <c r="D118" s="106" t="s">
        <v>134</v>
      </c>
      <c r="E118" s="109">
        <v>0</v>
      </c>
      <c r="F118" s="110">
        <f t="shared" ref="F118:F125" si="1">C118*E118</f>
        <v>0</v>
      </c>
    </row>
    <row r="119" spans="1:6" ht="17.25" customHeight="1" x14ac:dyDescent="0.2">
      <c r="A119" s="103" t="s">
        <v>159</v>
      </c>
      <c r="B119" s="111" t="s">
        <v>286</v>
      </c>
      <c r="C119" s="106">
        <v>1</v>
      </c>
      <c r="D119" s="106" t="s">
        <v>134</v>
      </c>
      <c r="E119" s="109">
        <v>0</v>
      </c>
      <c r="F119" s="110">
        <f t="shared" si="1"/>
        <v>0</v>
      </c>
    </row>
    <row r="120" spans="1:6" ht="30.75" customHeight="1" x14ac:dyDescent="0.2">
      <c r="A120" s="103" t="s">
        <v>161</v>
      </c>
      <c r="B120" s="108" t="s">
        <v>287</v>
      </c>
      <c r="C120" s="106">
        <v>1</v>
      </c>
      <c r="D120" s="106" t="s">
        <v>134</v>
      </c>
      <c r="E120" s="109">
        <v>0</v>
      </c>
      <c r="F120" s="110">
        <f t="shared" si="1"/>
        <v>0</v>
      </c>
    </row>
    <row r="121" spans="1:6" ht="17.25" customHeight="1" x14ac:dyDescent="0.2">
      <c r="A121" s="103" t="s">
        <v>162</v>
      </c>
      <c r="B121" s="111" t="s">
        <v>286</v>
      </c>
      <c r="C121" s="106">
        <v>1</v>
      </c>
      <c r="D121" s="106" t="s">
        <v>134</v>
      </c>
      <c r="E121" s="109">
        <v>0</v>
      </c>
      <c r="F121" s="110">
        <f t="shared" si="1"/>
        <v>0</v>
      </c>
    </row>
    <row r="122" spans="1:6" ht="30.75" customHeight="1" x14ac:dyDescent="0.2">
      <c r="A122" s="103" t="s">
        <v>179</v>
      </c>
      <c r="B122" s="108" t="s">
        <v>288</v>
      </c>
      <c r="C122" s="106">
        <v>1</v>
      </c>
      <c r="D122" s="106" t="s">
        <v>134</v>
      </c>
      <c r="E122" s="109">
        <v>0</v>
      </c>
      <c r="F122" s="110">
        <f t="shared" si="1"/>
        <v>0</v>
      </c>
    </row>
    <row r="123" spans="1:6" ht="17.25" customHeight="1" x14ac:dyDescent="0.2">
      <c r="A123" s="103" t="s">
        <v>181</v>
      </c>
      <c r="B123" s="111" t="s">
        <v>286</v>
      </c>
      <c r="C123" s="106">
        <v>1</v>
      </c>
      <c r="D123" s="106" t="s">
        <v>134</v>
      </c>
      <c r="E123" s="109">
        <v>0</v>
      </c>
      <c r="F123" s="110">
        <f t="shared" si="1"/>
        <v>0</v>
      </c>
    </row>
    <row r="124" spans="1:6" ht="17.25" customHeight="1" x14ac:dyDescent="0.2">
      <c r="A124" s="103" t="s">
        <v>292</v>
      </c>
      <c r="B124" s="123" t="s">
        <v>290</v>
      </c>
      <c r="C124" s="106">
        <v>1</v>
      </c>
      <c r="D124" s="106" t="s">
        <v>134</v>
      </c>
      <c r="E124" s="109">
        <v>0</v>
      </c>
      <c r="F124" s="110">
        <f t="shared" si="1"/>
        <v>0</v>
      </c>
    </row>
    <row r="125" spans="1:6" ht="17.25" customHeight="1" x14ac:dyDescent="0.2">
      <c r="A125" s="103" t="s">
        <v>293</v>
      </c>
      <c r="B125" s="111" t="s">
        <v>286</v>
      </c>
      <c r="C125" s="106">
        <v>1</v>
      </c>
      <c r="D125" s="106" t="s">
        <v>134</v>
      </c>
      <c r="E125" s="109">
        <v>0</v>
      </c>
      <c r="F125" s="110">
        <f t="shared" si="1"/>
        <v>0</v>
      </c>
    </row>
    <row r="126" spans="1:6" ht="30.75" customHeight="1" x14ac:dyDescent="0.2">
      <c r="A126" s="103"/>
      <c r="B126" s="65" t="s">
        <v>294</v>
      </c>
      <c r="C126" s="106"/>
      <c r="D126" s="106"/>
      <c r="E126" s="106"/>
      <c r="F126" s="107"/>
    </row>
    <row r="127" spans="1:6" ht="17.25" customHeight="1" x14ac:dyDescent="0.2">
      <c r="A127" s="103" t="s">
        <v>295</v>
      </c>
      <c r="B127" s="123" t="s">
        <v>296</v>
      </c>
      <c r="C127" s="106">
        <v>1</v>
      </c>
      <c r="D127" s="106" t="s">
        <v>134</v>
      </c>
      <c r="E127" s="109">
        <v>0</v>
      </c>
      <c r="F127" s="110">
        <f>C127*E127</f>
        <v>0</v>
      </c>
    </row>
    <row r="128" spans="1:6" ht="15.75" customHeight="1" x14ac:dyDescent="0.2">
      <c r="A128" s="107"/>
      <c r="B128" s="57"/>
      <c r="C128" s="106"/>
      <c r="D128" s="106"/>
      <c r="E128" s="106"/>
      <c r="F128" s="107"/>
    </row>
    <row r="129" spans="1:6" ht="28.5" customHeight="1" x14ac:dyDescent="0.2">
      <c r="A129" s="114"/>
      <c r="B129" s="115"/>
      <c r="C129" s="115"/>
      <c r="D129" s="115"/>
      <c r="E129" s="116" t="s">
        <v>74</v>
      </c>
      <c r="F129" s="117">
        <f>F101+F102+F107+F108+F109+F110+F111+F112+F113+F114+F115+F116+F118+F119+F120+F121+F122+F123+F124+F125+F127</f>
        <v>0</v>
      </c>
    </row>
    <row r="130" spans="1:6" ht="28.5" customHeight="1" x14ac:dyDescent="0.2">
      <c r="A130" s="114" t="s">
        <v>202</v>
      </c>
      <c r="B130" s="115"/>
      <c r="C130" s="115"/>
      <c r="D130" s="115"/>
      <c r="E130" s="115"/>
      <c r="F130" s="118"/>
    </row>
    <row r="131" spans="1:6" ht="28.5" customHeight="1" x14ac:dyDescent="0.2">
      <c r="A131" s="119"/>
      <c r="B131" s="77"/>
      <c r="C131" s="120" t="s">
        <v>125</v>
      </c>
      <c r="D131" s="120" t="s">
        <v>42</v>
      </c>
      <c r="E131" s="120" t="s">
        <v>126</v>
      </c>
      <c r="F131" s="119" t="s">
        <v>43</v>
      </c>
    </row>
    <row r="132" spans="1:6" ht="17.25" customHeight="1" x14ac:dyDescent="0.2">
      <c r="A132" s="103"/>
      <c r="B132" s="62" t="s">
        <v>194</v>
      </c>
      <c r="C132" s="104"/>
      <c r="D132" s="104"/>
      <c r="E132" s="104"/>
      <c r="F132" s="105"/>
    </row>
    <row r="133" spans="1:6" ht="17.25" customHeight="1" x14ac:dyDescent="0.2">
      <c r="A133" s="103"/>
      <c r="B133" s="68" t="s">
        <v>297</v>
      </c>
      <c r="C133" s="106"/>
      <c r="D133" s="106"/>
      <c r="E133" s="106"/>
      <c r="F133" s="107"/>
    </row>
    <row r="134" spans="1:6" ht="57.75" customHeight="1" x14ac:dyDescent="0.2">
      <c r="A134" s="103" t="s">
        <v>132</v>
      </c>
      <c r="B134" s="108" t="s">
        <v>298</v>
      </c>
      <c r="C134" s="106"/>
      <c r="D134" s="106" t="s">
        <v>152</v>
      </c>
      <c r="E134" s="109">
        <v>2400</v>
      </c>
      <c r="F134" s="110">
        <f>E134</f>
        <v>2400</v>
      </c>
    </row>
    <row r="135" spans="1:6" ht="17.25" customHeight="1" x14ac:dyDescent="0.2">
      <c r="A135" s="103"/>
      <c r="B135" s="68" t="s">
        <v>299</v>
      </c>
      <c r="C135" s="106"/>
      <c r="D135" s="106"/>
      <c r="E135" s="106"/>
      <c r="F135" s="107"/>
    </row>
    <row r="136" spans="1:6" ht="44.25" customHeight="1" x14ac:dyDescent="0.2">
      <c r="A136" s="103" t="s">
        <v>135</v>
      </c>
      <c r="B136" s="108" t="s">
        <v>300</v>
      </c>
      <c r="C136" s="106"/>
      <c r="D136" s="106" t="s">
        <v>152</v>
      </c>
      <c r="E136" s="109">
        <v>600</v>
      </c>
      <c r="F136" s="110">
        <f>E136</f>
        <v>600</v>
      </c>
    </row>
    <row r="137" spans="1:6" ht="17.25" customHeight="1" x14ac:dyDescent="0.2">
      <c r="A137" s="103"/>
      <c r="B137" s="68" t="s">
        <v>301</v>
      </c>
      <c r="C137" s="106"/>
      <c r="D137" s="106"/>
      <c r="E137" s="106"/>
      <c r="F137" s="107"/>
    </row>
    <row r="138" spans="1:6" ht="44.25" customHeight="1" x14ac:dyDescent="0.2">
      <c r="A138" s="103" t="s">
        <v>137</v>
      </c>
      <c r="B138" s="108" t="s">
        <v>302</v>
      </c>
      <c r="C138" s="106"/>
      <c r="D138" s="106" t="s">
        <v>152</v>
      </c>
      <c r="E138" s="109">
        <v>1700</v>
      </c>
      <c r="F138" s="110">
        <f>E138</f>
        <v>1700</v>
      </c>
    </row>
    <row r="139" spans="1:6" ht="300" customHeight="1" x14ac:dyDescent="0.2">
      <c r="A139" s="107"/>
      <c r="B139" s="57"/>
      <c r="C139" s="106"/>
      <c r="D139" s="106"/>
      <c r="E139" s="106"/>
      <c r="F139" s="107"/>
    </row>
    <row r="140" spans="1:6" ht="162.75" customHeight="1" x14ac:dyDescent="0.2">
      <c r="A140" s="107"/>
      <c r="B140" s="57"/>
      <c r="C140" s="106"/>
      <c r="D140" s="106"/>
      <c r="E140" s="106"/>
      <c r="F140" s="107"/>
    </row>
    <row r="141" spans="1:6" ht="28.5" customHeight="1" x14ac:dyDescent="0.2">
      <c r="A141" s="114"/>
      <c r="B141" s="115"/>
      <c r="C141" s="115"/>
      <c r="D141" s="115"/>
      <c r="E141" s="116" t="s">
        <v>74</v>
      </c>
      <c r="F141" s="117">
        <f>F134+F136+F138</f>
        <v>4700</v>
      </c>
    </row>
    <row r="142" spans="1:6" ht="28.5" customHeight="1" x14ac:dyDescent="0.2">
      <c r="A142" s="114" t="s">
        <v>202</v>
      </c>
      <c r="B142" s="115"/>
      <c r="C142" s="115"/>
      <c r="D142" s="115"/>
      <c r="E142" s="115"/>
      <c r="F142" s="118"/>
    </row>
    <row r="143" spans="1:6" ht="28.5" customHeight="1" x14ac:dyDescent="0.2">
      <c r="A143" s="119"/>
      <c r="B143" s="77"/>
      <c r="C143" s="120" t="s">
        <v>125</v>
      </c>
      <c r="D143" s="120" t="s">
        <v>42</v>
      </c>
      <c r="E143" s="120" t="s">
        <v>126</v>
      </c>
      <c r="F143" s="119" t="s">
        <v>43</v>
      </c>
    </row>
    <row r="144" spans="1:6" ht="17.25" customHeight="1" x14ac:dyDescent="0.2">
      <c r="A144" s="107"/>
      <c r="B144" s="80" t="s">
        <v>85</v>
      </c>
      <c r="C144" s="104"/>
      <c r="D144" s="104"/>
      <c r="E144" s="104"/>
      <c r="F144" s="105"/>
    </row>
    <row r="145" spans="1:6" ht="28.5" customHeight="1" x14ac:dyDescent="0.2">
      <c r="A145" s="107"/>
      <c r="B145" s="57"/>
      <c r="C145" s="106"/>
      <c r="D145" s="106"/>
      <c r="E145" s="106"/>
      <c r="F145" s="107"/>
    </row>
    <row r="146" spans="1:6" ht="17.25" customHeight="1" x14ac:dyDescent="0.2">
      <c r="A146" s="107"/>
      <c r="B146" s="81" t="s">
        <v>303</v>
      </c>
      <c r="C146" s="106"/>
      <c r="D146" s="106"/>
      <c r="E146" s="124" t="s">
        <v>3</v>
      </c>
      <c r="F146" s="110">
        <f>F33</f>
        <v>0</v>
      </c>
    </row>
    <row r="147" spans="1:6" ht="14.25" customHeight="1" x14ac:dyDescent="0.2">
      <c r="A147" s="107"/>
      <c r="B147" s="57"/>
      <c r="C147" s="106"/>
      <c r="D147" s="106"/>
      <c r="E147" s="106"/>
      <c r="F147" s="107"/>
    </row>
    <row r="148" spans="1:6" ht="17.25" customHeight="1" x14ac:dyDescent="0.2">
      <c r="A148" s="107"/>
      <c r="B148" s="81" t="s">
        <v>304</v>
      </c>
      <c r="C148" s="106"/>
      <c r="D148" s="106"/>
      <c r="E148" s="124" t="s">
        <v>3</v>
      </c>
      <c r="F148" s="110">
        <f>F69</f>
        <v>0</v>
      </c>
    </row>
    <row r="149" spans="1:6" ht="14.25" customHeight="1" x14ac:dyDescent="0.2">
      <c r="A149" s="107"/>
      <c r="B149" s="57"/>
      <c r="C149" s="106"/>
      <c r="D149" s="106"/>
      <c r="E149" s="106"/>
      <c r="F149" s="107"/>
    </row>
    <row r="150" spans="1:6" ht="17.25" customHeight="1" x14ac:dyDescent="0.2">
      <c r="A150" s="107"/>
      <c r="B150" s="81" t="s">
        <v>305</v>
      </c>
      <c r="C150" s="106"/>
      <c r="D150" s="106"/>
      <c r="E150" s="124" t="s">
        <v>3</v>
      </c>
      <c r="F150" s="110">
        <f>F96</f>
        <v>0</v>
      </c>
    </row>
    <row r="151" spans="1:6" ht="14.25" customHeight="1" x14ac:dyDescent="0.2">
      <c r="A151" s="107"/>
      <c r="B151" s="57"/>
      <c r="C151" s="106"/>
      <c r="D151" s="106"/>
      <c r="E151" s="106"/>
      <c r="F151" s="107"/>
    </row>
    <row r="152" spans="1:6" ht="17.25" customHeight="1" x14ac:dyDescent="0.2">
      <c r="A152" s="107"/>
      <c r="B152" s="81" t="s">
        <v>306</v>
      </c>
      <c r="C152" s="106"/>
      <c r="D152" s="106"/>
      <c r="E152" s="124" t="s">
        <v>3</v>
      </c>
      <c r="F152" s="110">
        <f>F129</f>
        <v>0</v>
      </c>
    </row>
    <row r="153" spans="1:6" ht="14.25" customHeight="1" x14ac:dyDescent="0.2">
      <c r="A153" s="107"/>
      <c r="B153" s="57"/>
      <c r="C153" s="106"/>
      <c r="D153" s="106"/>
      <c r="E153" s="106"/>
      <c r="F153" s="107"/>
    </row>
    <row r="154" spans="1:6" ht="17.25" customHeight="1" x14ac:dyDescent="0.2">
      <c r="A154" s="107"/>
      <c r="B154" s="81" t="s">
        <v>307</v>
      </c>
      <c r="C154" s="106"/>
      <c r="D154" s="106"/>
      <c r="E154" s="124" t="s">
        <v>3</v>
      </c>
      <c r="F154" s="110">
        <f>F141</f>
        <v>4700</v>
      </c>
    </row>
    <row r="155" spans="1:6" ht="14.25" customHeight="1" x14ac:dyDescent="0.2">
      <c r="A155" s="107"/>
      <c r="B155" s="57"/>
      <c r="C155" s="106"/>
      <c r="D155" s="106"/>
      <c r="E155" s="106"/>
      <c r="F155" s="107"/>
    </row>
    <row r="156" spans="1:6" ht="300" customHeight="1" x14ac:dyDescent="0.2">
      <c r="A156" s="107"/>
      <c r="B156" s="57"/>
      <c r="C156" s="106"/>
      <c r="D156" s="106"/>
      <c r="E156" s="106"/>
      <c r="F156" s="107"/>
    </row>
    <row r="157" spans="1:6" ht="174.75" customHeight="1" x14ac:dyDescent="0.2">
      <c r="A157" s="107"/>
      <c r="B157" s="57"/>
      <c r="C157" s="106"/>
      <c r="D157" s="106"/>
      <c r="E157" s="106"/>
      <c r="F157" s="107"/>
    </row>
    <row r="158" spans="1:6" ht="28.5" customHeight="1" x14ac:dyDescent="0.2">
      <c r="A158" s="114"/>
      <c r="B158" s="115"/>
      <c r="C158" s="115"/>
      <c r="D158" s="115"/>
      <c r="E158" s="116" t="s">
        <v>89</v>
      </c>
      <c r="F158" s="117">
        <f>F146+F148+F150+F152+F154</f>
        <v>4700</v>
      </c>
    </row>
  </sheetData>
  <sheetProtection algorithmName="SHA-512" hashValue="R96ODKrCYAOnyzF/glH7OsCmAtZKckNDRr3ZRBw6B8EdzKcNJeTBNTQsYSJyu2LzxDDg9VZN0Iw9QNnksFUdjA==" saltValue="9+fFBx9F5gLsnSvzKOEsxA==" spinCount="100000" sheet="1" objects="1" scenarios="1"/>
  <printOptions horizontalCentered="1"/>
  <pageMargins left="0" right="0" top="0.58333333333333337" bottom="0.58333333333333337" header="0.50555555555555554" footer="0.50555555555555554"/>
  <pageSetup scale="96" orientation="portrait" useFirstPageNumber="1" horizontalDpi="300" verticalDpi="300" r:id="rId1"/>
  <headerFooter>
    <oddFooter>&amp;CPage 03 / &amp;P</oddFooter>
  </headerFooter>
  <rowBreaks count="6" manualBreakCount="6">
    <brk id="33" max="16383" man="1"/>
    <brk id="69" max="16383" man="1"/>
    <brk id="96" max="16383" man="1"/>
    <brk id="129" max="16383" man="1"/>
    <brk id="141" max="16383" man="1"/>
    <brk id="15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C334D-911A-480E-B5BD-1E9363BBE227}">
  <dimension ref="A1:F862"/>
  <sheetViews>
    <sheetView showGridLines="0" tabSelected="1" view="pageBreakPreview" topLeftCell="A711" zoomScaleNormal="100" zoomScaleSheetLayoutView="100" workbookViewId="0">
      <selection activeCell="B414" sqref="B414"/>
    </sheetView>
  </sheetViews>
  <sheetFormatPr defaultRowHeight="12.75" x14ac:dyDescent="0.2"/>
  <cols>
    <col min="1" max="1" width="5.7109375" style="99" customWidth="1"/>
    <col min="2" max="2" width="48.7109375" style="99" customWidth="1"/>
    <col min="3" max="3" width="9.140625" style="99"/>
    <col min="4" max="4" width="8.28515625" style="99" customWidth="1"/>
    <col min="5" max="5" width="10.85546875" style="99" customWidth="1"/>
    <col min="6" max="6" width="12.85546875" style="99" customWidth="1"/>
    <col min="7" max="16384" width="9.140625" style="99"/>
  </cols>
  <sheetData>
    <row r="1" spans="1:6" ht="28.5" customHeight="1" x14ac:dyDescent="0.2">
      <c r="A1" s="96" t="s">
        <v>308</v>
      </c>
      <c r="B1" s="97"/>
      <c r="C1" s="97"/>
      <c r="D1" s="97"/>
      <c r="E1" s="97"/>
      <c r="F1" s="98"/>
    </row>
    <row r="2" spans="1:6" ht="28.5" customHeight="1" x14ac:dyDescent="0.2">
      <c r="A2" s="100"/>
      <c r="B2" s="101"/>
      <c r="C2" s="102" t="s">
        <v>125</v>
      </c>
      <c r="D2" s="102" t="s">
        <v>42</v>
      </c>
      <c r="E2" s="102" t="s">
        <v>126</v>
      </c>
      <c r="F2" s="100" t="s">
        <v>43</v>
      </c>
    </row>
    <row r="3" spans="1:6" ht="17.25" customHeight="1" x14ac:dyDescent="0.2">
      <c r="A3" s="103"/>
      <c r="B3" s="125" t="s">
        <v>309</v>
      </c>
      <c r="C3" s="104"/>
      <c r="D3" s="104"/>
      <c r="E3" s="104"/>
      <c r="F3" s="105"/>
    </row>
    <row r="4" spans="1:6" ht="17.25" customHeight="1" x14ac:dyDescent="0.2">
      <c r="A4" s="103"/>
      <c r="B4" s="125" t="s">
        <v>310</v>
      </c>
      <c r="C4" s="106"/>
      <c r="D4" s="106"/>
      <c r="E4" s="106"/>
      <c r="F4" s="107"/>
    </row>
    <row r="5" spans="1:6" ht="17.25" customHeight="1" x14ac:dyDescent="0.2">
      <c r="A5" s="103"/>
      <c r="B5" s="62" t="s">
        <v>129</v>
      </c>
      <c r="C5" s="106"/>
      <c r="D5" s="106"/>
      <c r="E5" s="106"/>
      <c r="F5" s="107"/>
    </row>
    <row r="6" spans="1:6" ht="17.25" customHeight="1" x14ac:dyDescent="0.2">
      <c r="A6" s="103"/>
      <c r="B6" s="62" t="s">
        <v>311</v>
      </c>
      <c r="C6" s="106"/>
      <c r="D6" s="106"/>
      <c r="E6" s="106"/>
      <c r="F6" s="107"/>
    </row>
    <row r="7" spans="1:6" ht="30.75" customHeight="1" x14ac:dyDescent="0.2">
      <c r="A7" s="103"/>
      <c r="B7" s="65" t="s">
        <v>312</v>
      </c>
      <c r="C7" s="106"/>
      <c r="D7" s="106"/>
      <c r="E7" s="106"/>
      <c r="F7" s="107"/>
    </row>
    <row r="8" spans="1:6" ht="84.75" customHeight="1" x14ac:dyDescent="0.2">
      <c r="A8" s="103" t="s">
        <v>132</v>
      </c>
      <c r="B8" s="108" t="s">
        <v>313</v>
      </c>
      <c r="C8" s="106">
        <v>1</v>
      </c>
      <c r="D8" s="106" t="s">
        <v>134</v>
      </c>
      <c r="E8" s="109">
        <v>0</v>
      </c>
      <c r="F8" s="110">
        <f>C8*E8</f>
        <v>0</v>
      </c>
    </row>
    <row r="9" spans="1:6" ht="30.75" customHeight="1" x14ac:dyDescent="0.2">
      <c r="A9" s="103"/>
      <c r="B9" s="65" t="s">
        <v>314</v>
      </c>
      <c r="C9" s="106"/>
      <c r="D9" s="106"/>
      <c r="E9" s="106"/>
      <c r="F9" s="107"/>
    </row>
    <row r="10" spans="1:6" ht="84.75" customHeight="1" x14ac:dyDescent="0.2">
      <c r="A10" s="103" t="s">
        <v>135</v>
      </c>
      <c r="B10" s="108" t="s">
        <v>315</v>
      </c>
      <c r="C10" s="106">
        <v>1</v>
      </c>
      <c r="D10" s="106" t="s">
        <v>134</v>
      </c>
      <c r="E10" s="109">
        <v>0</v>
      </c>
      <c r="F10" s="110">
        <f>C10*E10</f>
        <v>0</v>
      </c>
    </row>
    <row r="11" spans="1:6" ht="17.25" customHeight="1" x14ac:dyDescent="0.2">
      <c r="A11" s="103"/>
      <c r="B11" s="125" t="s">
        <v>316</v>
      </c>
      <c r="C11" s="106"/>
      <c r="D11" s="106"/>
      <c r="E11" s="106"/>
      <c r="F11" s="107"/>
    </row>
    <row r="12" spans="1:6" ht="17.25" customHeight="1" x14ac:dyDescent="0.2">
      <c r="A12" s="103"/>
      <c r="B12" s="62" t="s">
        <v>317</v>
      </c>
      <c r="C12" s="106"/>
      <c r="D12" s="106"/>
      <c r="E12" s="106"/>
      <c r="F12" s="107"/>
    </row>
    <row r="13" spans="1:6" ht="17.25" customHeight="1" x14ac:dyDescent="0.2">
      <c r="A13" s="103"/>
      <c r="B13" s="62" t="s">
        <v>318</v>
      </c>
      <c r="C13" s="106"/>
      <c r="D13" s="106"/>
      <c r="E13" s="106"/>
      <c r="F13" s="107"/>
    </row>
    <row r="14" spans="1:6" ht="17.25" customHeight="1" x14ac:dyDescent="0.2">
      <c r="A14" s="103"/>
      <c r="B14" s="68" t="s">
        <v>319</v>
      </c>
      <c r="C14" s="106"/>
      <c r="D14" s="106"/>
      <c r="E14" s="106"/>
      <c r="F14" s="107"/>
    </row>
    <row r="15" spans="1:6" ht="17.25" customHeight="1" x14ac:dyDescent="0.2">
      <c r="A15" s="103" t="s">
        <v>137</v>
      </c>
      <c r="B15" s="123" t="s">
        <v>320</v>
      </c>
      <c r="C15" s="106">
        <v>75</v>
      </c>
      <c r="D15" s="106" t="s">
        <v>157</v>
      </c>
      <c r="E15" s="109">
        <v>0</v>
      </c>
      <c r="F15" s="110">
        <f>C15*E15</f>
        <v>0</v>
      </c>
    </row>
    <row r="16" spans="1:6" ht="17.25" customHeight="1" x14ac:dyDescent="0.2">
      <c r="A16" s="103" t="s">
        <v>139</v>
      </c>
      <c r="B16" s="111" t="s">
        <v>321</v>
      </c>
      <c r="C16" s="106">
        <v>20</v>
      </c>
      <c r="D16" s="106" t="s">
        <v>157</v>
      </c>
      <c r="E16" s="109">
        <v>0</v>
      </c>
      <c r="F16" s="110">
        <f>C16*E16</f>
        <v>0</v>
      </c>
    </row>
    <row r="17" spans="1:6" ht="17.25" customHeight="1" x14ac:dyDescent="0.2">
      <c r="A17" s="103"/>
      <c r="B17" s="68" t="s">
        <v>322</v>
      </c>
      <c r="C17" s="106"/>
      <c r="D17" s="106"/>
      <c r="E17" s="106"/>
      <c r="F17" s="107"/>
    </row>
    <row r="18" spans="1:6" ht="30.75" customHeight="1" x14ac:dyDescent="0.2">
      <c r="A18" s="103" t="s">
        <v>141</v>
      </c>
      <c r="B18" s="108" t="s">
        <v>323</v>
      </c>
      <c r="C18" s="106">
        <v>314</v>
      </c>
      <c r="D18" s="106" t="s">
        <v>157</v>
      </c>
      <c r="E18" s="109">
        <v>0</v>
      </c>
      <c r="F18" s="110">
        <f>C18*E18</f>
        <v>0</v>
      </c>
    </row>
    <row r="19" spans="1:6" ht="84.75" customHeight="1" x14ac:dyDescent="0.2">
      <c r="A19" s="103"/>
      <c r="B19" s="70" t="s">
        <v>324</v>
      </c>
      <c r="C19" s="106"/>
      <c r="D19" s="106"/>
      <c r="E19" s="106"/>
      <c r="F19" s="107"/>
    </row>
    <row r="20" spans="1:6" ht="17.25" customHeight="1" x14ac:dyDescent="0.2">
      <c r="A20" s="103"/>
      <c r="B20" s="68" t="s">
        <v>325</v>
      </c>
      <c r="C20" s="106"/>
      <c r="D20" s="106"/>
      <c r="E20" s="106"/>
      <c r="F20" s="107"/>
    </row>
    <row r="21" spans="1:6" ht="17.25" customHeight="1" x14ac:dyDescent="0.2">
      <c r="A21" s="103" t="s">
        <v>142</v>
      </c>
      <c r="B21" s="123" t="s">
        <v>326</v>
      </c>
      <c r="C21" s="106">
        <v>17</v>
      </c>
      <c r="D21" s="106" t="s">
        <v>157</v>
      </c>
      <c r="E21" s="109">
        <v>0</v>
      </c>
      <c r="F21" s="110">
        <f>C21*E21</f>
        <v>0</v>
      </c>
    </row>
    <row r="22" spans="1:6" ht="17.25" customHeight="1" x14ac:dyDescent="0.2">
      <c r="A22" s="103" t="s">
        <v>143</v>
      </c>
      <c r="B22" s="123" t="s">
        <v>327</v>
      </c>
      <c r="C22" s="106">
        <v>2</v>
      </c>
      <c r="D22" s="106" t="s">
        <v>157</v>
      </c>
      <c r="E22" s="109">
        <v>0</v>
      </c>
      <c r="F22" s="110">
        <f>C22*E22</f>
        <v>0</v>
      </c>
    </row>
    <row r="23" spans="1:6" ht="17.25" customHeight="1" x14ac:dyDescent="0.2">
      <c r="A23" s="103"/>
      <c r="B23" s="68" t="s">
        <v>328</v>
      </c>
      <c r="C23" s="106"/>
      <c r="D23" s="106"/>
      <c r="E23" s="106"/>
      <c r="F23" s="107"/>
    </row>
    <row r="24" spans="1:6" ht="30.75" customHeight="1" x14ac:dyDescent="0.2">
      <c r="A24" s="103" t="s">
        <v>146</v>
      </c>
      <c r="B24" s="108" t="s">
        <v>329</v>
      </c>
      <c r="C24" s="106">
        <v>10</v>
      </c>
      <c r="D24" s="106" t="s">
        <v>157</v>
      </c>
      <c r="E24" s="109">
        <v>0</v>
      </c>
      <c r="F24" s="110">
        <f>C24*E24</f>
        <v>0</v>
      </c>
    </row>
    <row r="25" spans="1:6" ht="17.25" customHeight="1" x14ac:dyDescent="0.2">
      <c r="A25" s="103"/>
      <c r="B25" s="68" t="s">
        <v>330</v>
      </c>
      <c r="C25" s="106"/>
      <c r="D25" s="106"/>
      <c r="E25" s="106"/>
      <c r="F25" s="107"/>
    </row>
    <row r="26" spans="1:6" ht="24.75" customHeight="1" x14ac:dyDescent="0.2">
      <c r="A26" s="107"/>
      <c r="B26" s="57"/>
      <c r="C26" s="106"/>
      <c r="D26" s="106"/>
      <c r="E26" s="106"/>
      <c r="F26" s="107"/>
    </row>
    <row r="27" spans="1:6" ht="28.5" customHeight="1" x14ac:dyDescent="0.2">
      <c r="A27" s="114"/>
      <c r="B27" s="115"/>
      <c r="C27" s="115"/>
      <c r="D27" s="115"/>
      <c r="E27" s="116" t="s">
        <v>74</v>
      </c>
      <c r="F27" s="117">
        <f>F8+F10+F15+F16+F18+F21+F22+F24</f>
        <v>0</v>
      </c>
    </row>
    <row r="28" spans="1:6" ht="28.5" customHeight="1" x14ac:dyDescent="0.2">
      <c r="A28" s="114" t="s">
        <v>308</v>
      </c>
      <c r="B28" s="115"/>
      <c r="C28" s="115"/>
      <c r="D28" s="115"/>
      <c r="E28" s="115"/>
      <c r="F28" s="118"/>
    </row>
    <row r="29" spans="1:6" ht="28.5" customHeight="1" x14ac:dyDescent="0.2">
      <c r="A29" s="119"/>
      <c r="B29" s="77"/>
      <c r="C29" s="120" t="s">
        <v>125</v>
      </c>
      <c r="D29" s="120" t="s">
        <v>42</v>
      </c>
      <c r="E29" s="120" t="s">
        <v>126</v>
      </c>
      <c r="F29" s="119" t="s">
        <v>43</v>
      </c>
    </row>
    <row r="30" spans="1:6" ht="30.75" customHeight="1" x14ac:dyDescent="0.2">
      <c r="A30" s="103" t="s">
        <v>132</v>
      </c>
      <c r="B30" s="108" t="s">
        <v>331</v>
      </c>
      <c r="C30" s="104">
        <v>16</v>
      </c>
      <c r="D30" s="104" t="s">
        <v>157</v>
      </c>
      <c r="E30" s="121">
        <v>0</v>
      </c>
      <c r="F30" s="122">
        <f>C30*E30</f>
        <v>0</v>
      </c>
    </row>
    <row r="31" spans="1:6" ht="44.25" customHeight="1" x14ac:dyDescent="0.2">
      <c r="A31" s="103" t="s">
        <v>135</v>
      </c>
      <c r="B31" s="108" t="s">
        <v>332</v>
      </c>
      <c r="C31" s="106">
        <v>3</v>
      </c>
      <c r="D31" s="106" t="s">
        <v>157</v>
      </c>
      <c r="E31" s="109">
        <v>0</v>
      </c>
      <c r="F31" s="110">
        <f>C31*E31</f>
        <v>0</v>
      </c>
    </row>
    <row r="32" spans="1:6" ht="17.25" customHeight="1" x14ac:dyDescent="0.2">
      <c r="A32" s="103"/>
      <c r="B32" s="68" t="s">
        <v>333</v>
      </c>
      <c r="C32" s="106"/>
      <c r="D32" s="106"/>
      <c r="E32" s="106"/>
      <c r="F32" s="107"/>
    </row>
    <row r="33" spans="1:6" ht="30.75" customHeight="1" x14ac:dyDescent="0.2">
      <c r="A33" s="103" t="s">
        <v>137</v>
      </c>
      <c r="B33" s="108" t="s">
        <v>334</v>
      </c>
      <c r="C33" s="106">
        <v>9</v>
      </c>
      <c r="D33" s="106" t="s">
        <v>157</v>
      </c>
      <c r="E33" s="109">
        <v>0</v>
      </c>
      <c r="F33" s="110">
        <f>C33*E33</f>
        <v>0</v>
      </c>
    </row>
    <row r="34" spans="1:6" ht="98.25" customHeight="1" x14ac:dyDescent="0.2">
      <c r="A34" s="103"/>
      <c r="B34" s="70" t="s">
        <v>335</v>
      </c>
      <c r="C34" s="106"/>
      <c r="D34" s="106"/>
      <c r="E34" s="106"/>
      <c r="F34" s="107"/>
    </row>
    <row r="35" spans="1:6" ht="17.25" customHeight="1" x14ac:dyDescent="0.2">
      <c r="A35" s="103"/>
      <c r="B35" s="68" t="s">
        <v>325</v>
      </c>
      <c r="C35" s="106"/>
      <c r="D35" s="106"/>
      <c r="E35" s="106"/>
      <c r="F35" s="107"/>
    </row>
    <row r="36" spans="1:6" ht="17.25" customHeight="1" x14ac:dyDescent="0.2">
      <c r="A36" s="103" t="s">
        <v>139</v>
      </c>
      <c r="B36" s="123" t="s">
        <v>326</v>
      </c>
      <c r="C36" s="106">
        <v>11</v>
      </c>
      <c r="D36" s="106" t="s">
        <v>157</v>
      </c>
      <c r="E36" s="109">
        <v>0</v>
      </c>
      <c r="F36" s="110">
        <f>C36*E36</f>
        <v>0</v>
      </c>
    </row>
    <row r="37" spans="1:6" ht="17.25" customHeight="1" x14ac:dyDescent="0.2">
      <c r="A37" s="103"/>
      <c r="B37" s="68" t="s">
        <v>328</v>
      </c>
      <c r="C37" s="106"/>
      <c r="D37" s="106"/>
      <c r="E37" s="106"/>
      <c r="F37" s="107"/>
    </row>
    <row r="38" spans="1:6" ht="30.75" customHeight="1" x14ac:dyDescent="0.2">
      <c r="A38" s="103" t="s">
        <v>141</v>
      </c>
      <c r="B38" s="108" t="s">
        <v>329</v>
      </c>
      <c r="C38" s="106">
        <v>3</v>
      </c>
      <c r="D38" s="106" t="s">
        <v>157</v>
      </c>
      <c r="E38" s="109">
        <v>0</v>
      </c>
      <c r="F38" s="110">
        <f>C38*E38</f>
        <v>0</v>
      </c>
    </row>
    <row r="39" spans="1:6" ht="17.25" customHeight="1" x14ac:dyDescent="0.2">
      <c r="A39" s="103"/>
      <c r="B39" s="68" t="s">
        <v>330</v>
      </c>
      <c r="C39" s="106"/>
      <c r="D39" s="106"/>
      <c r="E39" s="106"/>
      <c r="F39" s="107"/>
    </row>
    <row r="40" spans="1:6" ht="30.75" customHeight="1" x14ac:dyDescent="0.2">
      <c r="A40" s="103" t="s">
        <v>142</v>
      </c>
      <c r="B40" s="108" t="s">
        <v>331</v>
      </c>
      <c r="C40" s="106">
        <v>6</v>
      </c>
      <c r="D40" s="106" t="s">
        <v>157</v>
      </c>
      <c r="E40" s="109">
        <v>0</v>
      </c>
      <c r="F40" s="110">
        <f>C40*E40</f>
        <v>0</v>
      </c>
    </row>
    <row r="41" spans="1:6" ht="84.75" customHeight="1" x14ac:dyDescent="0.2">
      <c r="A41" s="103"/>
      <c r="B41" s="70" t="s">
        <v>336</v>
      </c>
      <c r="C41" s="106"/>
      <c r="D41" s="106"/>
      <c r="E41" s="106"/>
      <c r="F41" s="107"/>
    </row>
    <row r="42" spans="1:6" ht="17.25" customHeight="1" x14ac:dyDescent="0.2">
      <c r="A42" s="103"/>
      <c r="B42" s="68" t="s">
        <v>337</v>
      </c>
      <c r="C42" s="106"/>
      <c r="D42" s="106"/>
      <c r="E42" s="106"/>
      <c r="F42" s="107"/>
    </row>
    <row r="43" spans="1:6" ht="17.25" customHeight="1" x14ac:dyDescent="0.2">
      <c r="A43" s="103" t="s">
        <v>143</v>
      </c>
      <c r="B43" s="123" t="s">
        <v>326</v>
      </c>
      <c r="C43" s="106">
        <v>9</v>
      </c>
      <c r="D43" s="106" t="s">
        <v>157</v>
      </c>
      <c r="E43" s="109">
        <v>0</v>
      </c>
      <c r="F43" s="110">
        <f>C43*E43</f>
        <v>0</v>
      </c>
    </row>
    <row r="44" spans="1:6" ht="17.25" customHeight="1" x14ac:dyDescent="0.2">
      <c r="A44" s="103"/>
      <c r="B44" s="68" t="s">
        <v>328</v>
      </c>
      <c r="C44" s="106"/>
      <c r="D44" s="106"/>
      <c r="E44" s="106"/>
      <c r="F44" s="107"/>
    </row>
    <row r="45" spans="1:6" ht="30.75" customHeight="1" x14ac:dyDescent="0.2">
      <c r="A45" s="103" t="s">
        <v>146</v>
      </c>
      <c r="B45" s="108" t="s">
        <v>329</v>
      </c>
      <c r="C45" s="106">
        <v>6</v>
      </c>
      <c r="D45" s="106" t="s">
        <v>157</v>
      </c>
      <c r="E45" s="109">
        <v>0</v>
      </c>
      <c r="F45" s="110">
        <f>C45*E45</f>
        <v>0</v>
      </c>
    </row>
    <row r="46" spans="1:6" ht="17.25" customHeight="1" x14ac:dyDescent="0.2">
      <c r="A46" s="103"/>
      <c r="B46" s="68" t="s">
        <v>330</v>
      </c>
      <c r="C46" s="106"/>
      <c r="D46" s="106"/>
      <c r="E46" s="106"/>
      <c r="F46" s="107"/>
    </row>
    <row r="47" spans="1:6" ht="30.75" customHeight="1" x14ac:dyDescent="0.2">
      <c r="A47" s="103" t="s">
        <v>148</v>
      </c>
      <c r="B47" s="108" t="s">
        <v>331</v>
      </c>
      <c r="C47" s="106">
        <v>12</v>
      </c>
      <c r="D47" s="106" t="s">
        <v>157</v>
      </c>
      <c r="E47" s="109">
        <v>0</v>
      </c>
      <c r="F47" s="110">
        <f>C47*E47</f>
        <v>0</v>
      </c>
    </row>
    <row r="48" spans="1:6" ht="84.75" customHeight="1" x14ac:dyDescent="0.2">
      <c r="A48" s="103"/>
      <c r="B48" s="70" t="s">
        <v>338</v>
      </c>
      <c r="C48" s="106"/>
      <c r="D48" s="106"/>
      <c r="E48" s="106"/>
      <c r="F48" s="107"/>
    </row>
    <row r="49" spans="1:6" ht="17.25" customHeight="1" x14ac:dyDescent="0.2">
      <c r="A49" s="103"/>
      <c r="B49" s="68" t="s">
        <v>337</v>
      </c>
      <c r="C49" s="106"/>
      <c r="D49" s="106"/>
      <c r="E49" s="106"/>
      <c r="F49" s="107"/>
    </row>
    <row r="50" spans="1:6" ht="9" customHeight="1" x14ac:dyDescent="0.2">
      <c r="A50" s="107"/>
      <c r="B50" s="57"/>
      <c r="C50" s="106"/>
      <c r="D50" s="106"/>
      <c r="E50" s="106"/>
      <c r="F50" s="107"/>
    </row>
    <row r="51" spans="1:6" ht="28.5" customHeight="1" x14ac:dyDescent="0.2">
      <c r="A51" s="114"/>
      <c r="B51" s="115"/>
      <c r="C51" s="115"/>
      <c r="D51" s="115"/>
      <c r="E51" s="116" t="s">
        <v>74</v>
      </c>
      <c r="F51" s="117">
        <f>F30+F31+F33+F36+F38+F40+F43+F45+F47</f>
        <v>0</v>
      </c>
    </row>
    <row r="52" spans="1:6" ht="28.5" customHeight="1" x14ac:dyDescent="0.2">
      <c r="A52" s="114" t="s">
        <v>308</v>
      </c>
      <c r="B52" s="115"/>
      <c r="C52" s="115"/>
      <c r="D52" s="115"/>
      <c r="E52" s="115"/>
      <c r="F52" s="118"/>
    </row>
    <row r="53" spans="1:6" ht="28.5" customHeight="1" x14ac:dyDescent="0.2">
      <c r="A53" s="119"/>
      <c r="B53" s="77"/>
      <c r="C53" s="120" t="s">
        <v>125</v>
      </c>
      <c r="D53" s="120" t="s">
        <v>42</v>
      </c>
      <c r="E53" s="120" t="s">
        <v>126</v>
      </c>
      <c r="F53" s="119" t="s">
        <v>43</v>
      </c>
    </row>
    <row r="54" spans="1:6" ht="57.75" customHeight="1" x14ac:dyDescent="0.2">
      <c r="A54" s="103" t="s">
        <v>132</v>
      </c>
      <c r="B54" s="108" t="s">
        <v>339</v>
      </c>
      <c r="C54" s="104">
        <v>16</v>
      </c>
      <c r="D54" s="104" t="s">
        <v>157</v>
      </c>
      <c r="E54" s="121">
        <v>0</v>
      </c>
      <c r="F54" s="122">
        <f>C54*E54</f>
        <v>0</v>
      </c>
    </row>
    <row r="55" spans="1:6" ht="17.25" customHeight="1" x14ac:dyDescent="0.2">
      <c r="A55" s="103" t="s">
        <v>135</v>
      </c>
      <c r="B55" s="111" t="s">
        <v>340</v>
      </c>
      <c r="C55" s="106">
        <v>16</v>
      </c>
      <c r="D55" s="106" t="s">
        <v>157</v>
      </c>
      <c r="E55" s="109">
        <v>0</v>
      </c>
      <c r="F55" s="110">
        <f>C55*E55</f>
        <v>0</v>
      </c>
    </row>
    <row r="56" spans="1:6" ht="17.25" customHeight="1" x14ac:dyDescent="0.2">
      <c r="A56" s="103"/>
      <c r="B56" s="68" t="s">
        <v>330</v>
      </c>
      <c r="C56" s="106"/>
      <c r="D56" s="106"/>
      <c r="E56" s="106"/>
      <c r="F56" s="107"/>
    </row>
    <row r="57" spans="1:6" ht="57.75" customHeight="1" x14ac:dyDescent="0.2">
      <c r="A57" s="103" t="s">
        <v>137</v>
      </c>
      <c r="B57" s="108" t="s">
        <v>341</v>
      </c>
      <c r="C57" s="106">
        <v>16</v>
      </c>
      <c r="D57" s="106" t="s">
        <v>157</v>
      </c>
      <c r="E57" s="109">
        <v>0</v>
      </c>
      <c r="F57" s="110">
        <f>C57*E57</f>
        <v>0</v>
      </c>
    </row>
    <row r="58" spans="1:6" ht="84.75" customHeight="1" x14ac:dyDescent="0.2">
      <c r="A58" s="103"/>
      <c r="B58" s="70" t="s">
        <v>342</v>
      </c>
      <c r="C58" s="106"/>
      <c r="D58" s="106"/>
      <c r="E58" s="106"/>
      <c r="F58" s="107"/>
    </row>
    <row r="59" spans="1:6" ht="17.25" customHeight="1" x14ac:dyDescent="0.2">
      <c r="A59" s="103"/>
      <c r="B59" s="68" t="s">
        <v>337</v>
      </c>
      <c r="C59" s="106"/>
      <c r="D59" s="106"/>
      <c r="E59" s="106"/>
      <c r="F59" s="107"/>
    </row>
    <row r="60" spans="1:6" ht="17.25" customHeight="1" x14ac:dyDescent="0.2">
      <c r="A60" s="103" t="s">
        <v>139</v>
      </c>
      <c r="B60" s="123" t="s">
        <v>343</v>
      </c>
      <c r="C60" s="106">
        <v>3</v>
      </c>
      <c r="D60" s="106" t="s">
        <v>157</v>
      </c>
      <c r="E60" s="109">
        <v>0</v>
      </c>
      <c r="F60" s="110">
        <f>C60*E60</f>
        <v>0</v>
      </c>
    </row>
    <row r="61" spans="1:6" ht="17.25" customHeight="1" x14ac:dyDescent="0.2">
      <c r="A61" s="103"/>
      <c r="B61" s="68" t="s">
        <v>330</v>
      </c>
      <c r="C61" s="106"/>
      <c r="D61" s="106"/>
      <c r="E61" s="106"/>
      <c r="F61" s="107"/>
    </row>
    <row r="62" spans="1:6" ht="30.75" customHeight="1" x14ac:dyDescent="0.2">
      <c r="A62" s="103" t="s">
        <v>141</v>
      </c>
      <c r="B62" s="108" t="s">
        <v>331</v>
      </c>
      <c r="C62" s="106">
        <v>3</v>
      </c>
      <c r="D62" s="106" t="s">
        <v>157</v>
      </c>
      <c r="E62" s="109">
        <v>0</v>
      </c>
      <c r="F62" s="110">
        <f>C62*E62</f>
        <v>0</v>
      </c>
    </row>
    <row r="63" spans="1:6" ht="17.25" customHeight="1" x14ac:dyDescent="0.2">
      <c r="A63" s="103"/>
      <c r="B63" s="68" t="s">
        <v>333</v>
      </c>
      <c r="C63" s="106"/>
      <c r="D63" s="106"/>
      <c r="E63" s="106"/>
      <c r="F63" s="107"/>
    </row>
    <row r="64" spans="1:6" ht="30.75" customHeight="1" x14ac:dyDescent="0.2">
      <c r="A64" s="103" t="s">
        <v>142</v>
      </c>
      <c r="B64" s="108" t="s">
        <v>344</v>
      </c>
      <c r="C64" s="106">
        <v>3</v>
      </c>
      <c r="D64" s="106" t="s">
        <v>157</v>
      </c>
      <c r="E64" s="109">
        <v>0</v>
      </c>
      <c r="F64" s="110">
        <f>C64*E64</f>
        <v>0</v>
      </c>
    </row>
    <row r="65" spans="1:6" ht="71.25" customHeight="1" x14ac:dyDescent="0.2">
      <c r="A65" s="103"/>
      <c r="B65" s="70" t="s">
        <v>345</v>
      </c>
      <c r="C65" s="106"/>
      <c r="D65" s="106"/>
      <c r="E65" s="106"/>
      <c r="F65" s="107"/>
    </row>
    <row r="66" spans="1:6" ht="17.25" customHeight="1" x14ac:dyDescent="0.2">
      <c r="A66" s="103"/>
      <c r="B66" s="68" t="s">
        <v>346</v>
      </c>
      <c r="C66" s="106"/>
      <c r="D66" s="106"/>
      <c r="E66" s="106"/>
      <c r="F66" s="107"/>
    </row>
    <row r="67" spans="1:6" ht="17.25" customHeight="1" x14ac:dyDescent="0.2">
      <c r="A67" s="103" t="s">
        <v>143</v>
      </c>
      <c r="B67" s="123" t="s">
        <v>326</v>
      </c>
      <c r="C67" s="106">
        <v>3</v>
      </c>
      <c r="D67" s="106" t="s">
        <v>157</v>
      </c>
      <c r="E67" s="109">
        <v>0</v>
      </c>
      <c r="F67" s="110">
        <f>C67*E67</f>
        <v>0</v>
      </c>
    </row>
    <row r="68" spans="1:6" ht="17.25" customHeight="1" x14ac:dyDescent="0.2">
      <c r="A68" s="103" t="s">
        <v>146</v>
      </c>
      <c r="B68" s="123" t="s">
        <v>327</v>
      </c>
      <c r="C68" s="106">
        <v>2</v>
      </c>
      <c r="D68" s="106" t="s">
        <v>157</v>
      </c>
      <c r="E68" s="109">
        <v>0</v>
      </c>
      <c r="F68" s="110">
        <f>C68*E68</f>
        <v>0</v>
      </c>
    </row>
    <row r="69" spans="1:6" ht="17.25" customHeight="1" x14ac:dyDescent="0.2">
      <c r="A69" s="103"/>
      <c r="B69" s="68" t="s">
        <v>328</v>
      </c>
      <c r="C69" s="106"/>
      <c r="D69" s="106"/>
      <c r="E69" s="106"/>
      <c r="F69" s="107"/>
    </row>
    <row r="70" spans="1:6" ht="30.75" customHeight="1" x14ac:dyDescent="0.2">
      <c r="A70" s="103" t="s">
        <v>148</v>
      </c>
      <c r="B70" s="108" t="s">
        <v>347</v>
      </c>
      <c r="C70" s="106">
        <v>7</v>
      </c>
      <c r="D70" s="106" t="s">
        <v>157</v>
      </c>
      <c r="E70" s="109">
        <v>0</v>
      </c>
      <c r="F70" s="110">
        <f>C70*E70</f>
        <v>0</v>
      </c>
    </row>
    <row r="71" spans="1:6" ht="17.25" customHeight="1" x14ac:dyDescent="0.2">
      <c r="A71" s="103"/>
      <c r="B71" s="68" t="s">
        <v>330</v>
      </c>
      <c r="C71" s="106"/>
      <c r="D71" s="106"/>
      <c r="E71" s="106"/>
      <c r="F71" s="107"/>
    </row>
    <row r="72" spans="1:6" ht="30.75" customHeight="1" x14ac:dyDescent="0.2">
      <c r="A72" s="103" t="s">
        <v>150</v>
      </c>
      <c r="B72" s="108" t="s">
        <v>331</v>
      </c>
      <c r="C72" s="106">
        <v>13</v>
      </c>
      <c r="D72" s="106" t="s">
        <v>157</v>
      </c>
      <c r="E72" s="109">
        <v>0</v>
      </c>
      <c r="F72" s="110">
        <f>C72*E72</f>
        <v>0</v>
      </c>
    </row>
    <row r="73" spans="1:6" ht="17.25" customHeight="1" x14ac:dyDescent="0.2">
      <c r="A73" s="103"/>
      <c r="B73" s="125" t="s">
        <v>348</v>
      </c>
      <c r="C73" s="106"/>
      <c r="D73" s="106"/>
      <c r="E73" s="106"/>
      <c r="F73" s="107"/>
    </row>
    <row r="74" spans="1:6" ht="17.25" customHeight="1" x14ac:dyDescent="0.2">
      <c r="A74" s="103"/>
      <c r="B74" s="62" t="s">
        <v>129</v>
      </c>
      <c r="C74" s="106"/>
      <c r="D74" s="106"/>
      <c r="E74" s="106"/>
      <c r="F74" s="107"/>
    </row>
    <row r="75" spans="1:6" ht="57.75" customHeight="1" x14ac:dyDescent="0.2">
      <c r="A75" s="103"/>
      <c r="B75" s="70" t="s">
        <v>349</v>
      </c>
      <c r="C75" s="106"/>
      <c r="D75" s="106"/>
      <c r="E75" s="106"/>
      <c r="F75" s="107"/>
    </row>
    <row r="76" spans="1:6" ht="1.5" customHeight="1" x14ac:dyDescent="0.2">
      <c r="A76" s="107"/>
      <c r="B76" s="57"/>
      <c r="C76" s="106"/>
      <c r="D76" s="106"/>
      <c r="E76" s="106"/>
      <c r="F76" s="107"/>
    </row>
    <row r="77" spans="1:6" ht="28.5" customHeight="1" x14ac:dyDescent="0.2">
      <c r="A77" s="114"/>
      <c r="B77" s="115"/>
      <c r="C77" s="115"/>
      <c r="D77" s="115"/>
      <c r="E77" s="116" t="s">
        <v>74</v>
      </c>
      <c r="F77" s="117">
        <f>F54+F55+F57+F60+F62+F64+F67+F68+F70+F72</f>
        <v>0</v>
      </c>
    </row>
    <row r="78" spans="1:6" ht="28.5" customHeight="1" x14ac:dyDescent="0.2">
      <c r="A78" s="114" t="s">
        <v>308</v>
      </c>
      <c r="B78" s="115"/>
      <c r="C78" s="115"/>
      <c r="D78" s="115"/>
      <c r="E78" s="115"/>
      <c r="F78" s="118"/>
    </row>
    <row r="79" spans="1:6" ht="28.5" customHeight="1" x14ac:dyDescent="0.2">
      <c r="A79" s="119"/>
      <c r="B79" s="77"/>
      <c r="C79" s="120" t="s">
        <v>125</v>
      </c>
      <c r="D79" s="120" t="s">
        <v>42</v>
      </c>
      <c r="E79" s="120" t="s">
        <v>126</v>
      </c>
      <c r="F79" s="119" t="s">
        <v>43</v>
      </c>
    </row>
    <row r="80" spans="1:6" ht="30.75" customHeight="1" x14ac:dyDescent="0.2">
      <c r="A80" s="103"/>
      <c r="B80" s="65" t="s">
        <v>350</v>
      </c>
      <c r="C80" s="104"/>
      <c r="D80" s="104"/>
      <c r="E80" s="104"/>
      <c r="F80" s="105"/>
    </row>
    <row r="81" spans="1:6" ht="30.75" customHeight="1" x14ac:dyDescent="0.2">
      <c r="A81" s="103" t="s">
        <v>132</v>
      </c>
      <c r="B81" s="108" t="s">
        <v>351</v>
      </c>
      <c r="C81" s="106">
        <v>1</v>
      </c>
      <c r="D81" s="106" t="s">
        <v>134</v>
      </c>
      <c r="E81" s="109">
        <v>0</v>
      </c>
      <c r="F81" s="110">
        <f>C81*E81</f>
        <v>0</v>
      </c>
    </row>
    <row r="82" spans="1:6" ht="44.25" customHeight="1" x14ac:dyDescent="0.2">
      <c r="A82" s="103" t="s">
        <v>135</v>
      </c>
      <c r="B82" s="112" t="s">
        <v>352</v>
      </c>
      <c r="C82" s="106">
        <v>1</v>
      </c>
      <c r="D82" s="106" t="s">
        <v>134</v>
      </c>
      <c r="E82" s="109">
        <v>0</v>
      </c>
      <c r="F82" s="110">
        <f>C82*E82</f>
        <v>0</v>
      </c>
    </row>
    <row r="83" spans="1:6" ht="17.25" customHeight="1" x14ac:dyDescent="0.2">
      <c r="A83" s="103"/>
      <c r="B83" s="68" t="s">
        <v>353</v>
      </c>
      <c r="C83" s="106"/>
      <c r="D83" s="106"/>
      <c r="E83" s="106"/>
      <c r="F83" s="107"/>
    </row>
    <row r="84" spans="1:6" ht="30.75" customHeight="1" x14ac:dyDescent="0.2">
      <c r="A84" s="103" t="s">
        <v>137</v>
      </c>
      <c r="B84" s="108" t="s">
        <v>354</v>
      </c>
      <c r="C84" s="106">
        <v>1</v>
      </c>
      <c r="D84" s="106" t="s">
        <v>134</v>
      </c>
      <c r="E84" s="109">
        <v>0</v>
      </c>
      <c r="F84" s="110">
        <f>C84*E84</f>
        <v>0</v>
      </c>
    </row>
    <row r="85" spans="1:6" ht="17.25" customHeight="1" x14ac:dyDescent="0.2">
      <c r="A85" s="103" t="s">
        <v>139</v>
      </c>
      <c r="B85" s="123" t="s">
        <v>355</v>
      </c>
      <c r="C85" s="106">
        <v>2</v>
      </c>
      <c r="D85" s="106" t="s">
        <v>134</v>
      </c>
      <c r="E85" s="109">
        <v>0</v>
      </c>
      <c r="F85" s="110">
        <f>C85*E85</f>
        <v>0</v>
      </c>
    </row>
    <row r="86" spans="1:6" ht="17.25" customHeight="1" x14ac:dyDescent="0.2">
      <c r="A86" s="103" t="s">
        <v>141</v>
      </c>
      <c r="B86" s="123" t="s">
        <v>356</v>
      </c>
      <c r="C86" s="106">
        <v>1</v>
      </c>
      <c r="D86" s="106" t="s">
        <v>134</v>
      </c>
      <c r="E86" s="109">
        <v>0</v>
      </c>
      <c r="F86" s="110">
        <f>C86*E86</f>
        <v>0</v>
      </c>
    </row>
    <row r="87" spans="1:6" ht="30.75" customHeight="1" x14ac:dyDescent="0.2">
      <c r="A87" s="103" t="s">
        <v>142</v>
      </c>
      <c r="B87" s="108" t="s">
        <v>357</v>
      </c>
      <c r="C87" s="106">
        <v>1</v>
      </c>
      <c r="D87" s="106" t="s">
        <v>134</v>
      </c>
      <c r="E87" s="109">
        <v>0</v>
      </c>
      <c r="F87" s="110">
        <f>C87*E87</f>
        <v>0</v>
      </c>
    </row>
    <row r="88" spans="1:6" ht="17.25" customHeight="1" x14ac:dyDescent="0.2">
      <c r="A88" s="103" t="s">
        <v>143</v>
      </c>
      <c r="B88" s="123" t="s">
        <v>358</v>
      </c>
      <c r="C88" s="106">
        <v>1</v>
      </c>
      <c r="D88" s="106" t="s">
        <v>134</v>
      </c>
      <c r="E88" s="109">
        <v>0</v>
      </c>
      <c r="F88" s="110">
        <f>C88*E88</f>
        <v>0</v>
      </c>
    </row>
    <row r="89" spans="1:6" ht="30.75" customHeight="1" x14ac:dyDescent="0.2">
      <c r="A89" s="103"/>
      <c r="B89" s="65" t="s">
        <v>359</v>
      </c>
      <c r="C89" s="106"/>
      <c r="D89" s="106"/>
      <c r="E89" s="106"/>
      <c r="F89" s="107"/>
    </row>
    <row r="90" spans="1:6" ht="30.75" customHeight="1" x14ac:dyDescent="0.2">
      <c r="A90" s="103" t="s">
        <v>146</v>
      </c>
      <c r="B90" s="108" t="s">
        <v>360</v>
      </c>
      <c r="C90" s="106">
        <v>1</v>
      </c>
      <c r="D90" s="106" t="s">
        <v>134</v>
      </c>
      <c r="E90" s="109">
        <v>0</v>
      </c>
      <c r="F90" s="110">
        <f>C90*E90</f>
        <v>0</v>
      </c>
    </row>
    <row r="91" spans="1:6" ht="44.25" customHeight="1" x14ac:dyDescent="0.2">
      <c r="A91" s="103" t="s">
        <v>148</v>
      </c>
      <c r="B91" s="112" t="s">
        <v>361</v>
      </c>
      <c r="C91" s="106">
        <v>2</v>
      </c>
      <c r="D91" s="106" t="s">
        <v>134</v>
      </c>
      <c r="E91" s="109">
        <v>0</v>
      </c>
      <c r="F91" s="110">
        <f>C91*E91</f>
        <v>0</v>
      </c>
    </row>
    <row r="92" spans="1:6" ht="44.25" customHeight="1" x14ac:dyDescent="0.2">
      <c r="A92" s="103" t="s">
        <v>150</v>
      </c>
      <c r="B92" s="112" t="s">
        <v>362</v>
      </c>
      <c r="C92" s="106">
        <v>1</v>
      </c>
      <c r="D92" s="106" t="s">
        <v>134</v>
      </c>
      <c r="E92" s="109">
        <v>0</v>
      </c>
      <c r="F92" s="110">
        <f>C92*E92</f>
        <v>0</v>
      </c>
    </row>
    <row r="93" spans="1:6" ht="44.25" customHeight="1" x14ac:dyDescent="0.2">
      <c r="A93" s="103" t="s">
        <v>153</v>
      </c>
      <c r="B93" s="112" t="s">
        <v>363</v>
      </c>
      <c r="C93" s="106">
        <v>1</v>
      </c>
      <c r="D93" s="106" t="s">
        <v>134</v>
      </c>
      <c r="E93" s="109">
        <v>0</v>
      </c>
      <c r="F93" s="110">
        <f>C93*E93</f>
        <v>0</v>
      </c>
    </row>
    <row r="94" spans="1:6" ht="17.25" customHeight="1" x14ac:dyDescent="0.2">
      <c r="A94" s="103" t="s">
        <v>155</v>
      </c>
      <c r="B94" s="111" t="s">
        <v>364</v>
      </c>
      <c r="C94" s="106">
        <v>5</v>
      </c>
      <c r="D94" s="106" t="s">
        <v>157</v>
      </c>
      <c r="E94" s="109">
        <v>0</v>
      </c>
      <c r="F94" s="110">
        <f>C94*E94</f>
        <v>0</v>
      </c>
    </row>
    <row r="95" spans="1:6" ht="17.25" customHeight="1" x14ac:dyDescent="0.2">
      <c r="A95" s="103"/>
      <c r="B95" s="68" t="s">
        <v>353</v>
      </c>
      <c r="C95" s="106"/>
      <c r="D95" s="106"/>
      <c r="E95" s="106"/>
      <c r="F95" s="107"/>
    </row>
    <row r="96" spans="1:6" ht="17.25" customHeight="1" x14ac:dyDescent="0.2">
      <c r="A96" s="103" t="s">
        <v>157</v>
      </c>
      <c r="B96" s="123" t="s">
        <v>355</v>
      </c>
      <c r="C96" s="106">
        <v>4</v>
      </c>
      <c r="D96" s="106" t="s">
        <v>134</v>
      </c>
      <c r="E96" s="109">
        <v>0</v>
      </c>
      <c r="F96" s="110">
        <f>C96*E96</f>
        <v>0</v>
      </c>
    </row>
    <row r="97" spans="1:6" ht="30.75" customHeight="1" x14ac:dyDescent="0.2">
      <c r="A97" s="103" t="s">
        <v>159</v>
      </c>
      <c r="B97" s="108" t="s">
        <v>357</v>
      </c>
      <c r="C97" s="106">
        <v>2</v>
      </c>
      <c r="D97" s="106" t="s">
        <v>134</v>
      </c>
      <c r="E97" s="109">
        <v>0</v>
      </c>
      <c r="F97" s="110">
        <f>C97*E97</f>
        <v>0</v>
      </c>
    </row>
    <row r="98" spans="1:6" ht="17.25" customHeight="1" x14ac:dyDescent="0.2">
      <c r="A98" s="103" t="s">
        <v>161</v>
      </c>
      <c r="B98" s="123" t="s">
        <v>358</v>
      </c>
      <c r="C98" s="106">
        <v>2</v>
      </c>
      <c r="D98" s="106" t="s">
        <v>134</v>
      </c>
      <c r="E98" s="109">
        <v>0</v>
      </c>
      <c r="F98" s="110">
        <f>C98*E98</f>
        <v>0</v>
      </c>
    </row>
    <row r="99" spans="1:6" ht="30.75" customHeight="1" x14ac:dyDescent="0.2">
      <c r="A99" s="103" t="s">
        <v>162</v>
      </c>
      <c r="B99" s="108" t="s">
        <v>365</v>
      </c>
      <c r="C99" s="106">
        <v>2</v>
      </c>
      <c r="D99" s="106" t="s">
        <v>134</v>
      </c>
      <c r="E99" s="109">
        <v>0</v>
      </c>
      <c r="F99" s="110">
        <f>C99*E99</f>
        <v>0</v>
      </c>
    </row>
    <row r="100" spans="1:6" ht="17.25" customHeight="1" x14ac:dyDescent="0.2">
      <c r="A100" s="103"/>
      <c r="B100" s="125" t="s">
        <v>366</v>
      </c>
      <c r="C100" s="106"/>
      <c r="D100" s="106"/>
      <c r="E100" s="106"/>
      <c r="F100" s="107"/>
    </row>
    <row r="101" spans="1:6" ht="17.25" customHeight="1" x14ac:dyDescent="0.2">
      <c r="A101" s="103"/>
      <c r="B101" s="62" t="s">
        <v>317</v>
      </c>
      <c r="C101" s="106"/>
      <c r="D101" s="106"/>
      <c r="E101" s="106"/>
      <c r="F101" s="107"/>
    </row>
    <row r="102" spans="1:6" ht="17.25" customHeight="1" x14ac:dyDescent="0.2">
      <c r="A102" s="103"/>
      <c r="B102" s="62" t="s">
        <v>318</v>
      </c>
      <c r="C102" s="106"/>
      <c r="D102" s="106"/>
      <c r="E102" s="106"/>
      <c r="F102" s="107"/>
    </row>
    <row r="103" spans="1:6" ht="17.25" customHeight="1" x14ac:dyDescent="0.2">
      <c r="A103" s="103"/>
      <c r="B103" s="68" t="s">
        <v>319</v>
      </c>
      <c r="C103" s="106"/>
      <c r="D103" s="106"/>
      <c r="E103" s="106"/>
      <c r="F103" s="107"/>
    </row>
    <row r="104" spans="1:6" ht="17.25" customHeight="1" x14ac:dyDescent="0.2">
      <c r="A104" s="103" t="s">
        <v>179</v>
      </c>
      <c r="B104" s="123" t="s">
        <v>320</v>
      </c>
      <c r="C104" s="106">
        <v>75</v>
      </c>
      <c r="D104" s="106" t="s">
        <v>157</v>
      </c>
      <c r="E104" s="109">
        <v>0</v>
      </c>
      <c r="F104" s="110">
        <f>C104*E104</f>
        <v>0</v>
      </c>
    </row>
    <row r="105" spans="1:6" ht="17.25" customHeight="1" x14ac:dyDescent="0.2">
      <c r="A105" s="103"/>
      <c r="B105" s="62" t="s">
        <v>367</v>
      </c>
      <c r="C105" s="106"/>
      <c r="D105" s="106"/>
      <c r="E105" s="106"/>
      <c r="F105" s="107"/>
    </row>
    <row r="106" spans="1:6" ht="13.5" customHeight="1" x14ac:dyDescent="0.2">
      <c r="A106" s="107"/>
      <c r="B106" s="57"/>
      <c r="C106" s="106"/>
      <c r="D106" s="106"/>
      <c r="E106" s="106"/>
      <c r="F106" s="107"/>
    </row>
    <row r="107" spans="1:6" ht="28.5" customHeight="1" x14ac:dyDescent="0.2">
      <c r="A107" s="114"/>
      <c r="B107" s="115"/>
      <c r="C107" s="115"/>
      <c r="D107" s="115"/>
      <c r="E107" s="116" t="s">
        <v>74</v>
      </c>
      <c r="F107" s="117">
        <f>F81+F82+F84+F85+F86+F87+F88+F90+F91+F92+F93+F94+F96+F97+F98+F99+F104</f>
        <v>0</v>
      </c>
    </row>
    <row r="108" spans="1:6" ht="28.5" customHeight="1" x14ac:dyDescent="0.2">
      <c r="A108" s="114" t="s">
        <v>308</v>
      </c>
      <c r="B108" s="115"/>
      <c r="C108" s="115"/>
      <c r="D108" s="115"/>
      <c r="E108" s="115"/>
      <c r="F108" s="118"/>
    </row>
    <row r="109" spans="1:6" ht="28.5" customHeight="1" x14ac:dyDescent="0.2">
      <c r="A109" s="119"/>
      <c r="B109" s="77"/>
      <c r="C109" s="120" t="s">
        <v>125</v>
      </c>
      <c r="D109" s="120" t="s">
        <v>42</v>
      </c>
      <c r="E109" s="120" t="s">
        <v>126</v>
      </c>
      <c r="F109" s="119" t="s">
        <v>43</v>
      </c>
    </row>
    <row r="110" spans="1:6" ht="98.25" customHeight="1" x14ac:dyDescent="0.2">
      <c r="A110" s="103"/>
      <c r="B110" s="70" t="s">
        <v>368</v>
      </c>
      <c r="C110" s="104"/>
      <c r="D110" s="104"/>
      <c r="E110" s="104"/>
      <c r="F110" s="105"/>
    </row>
    <row r="111" spans="1:6" ht="17.25" customHeight="1" x14ac:dyDescent="0.2">
      <c r="A111" s="103"/>
      <c r="B111" s="68" t="s">
        <v>369</v>
      </c>
      <c r="C111" s="106"/>
      <c r="D111" s="106"/>
      <c r="E111" s="106"/>
      <c r="F111" s="107"/>
    </row>
    <row r="112" spans="1:6" ht="17.25" customHeight="1" x14ac:dyDescent="0.2">
      <c r="A112" s="103" t="s">
        <v>132</v>
      </c>
      <c r="B112" s="123" t="s">
        <v>370</v>
      </c>
      <c r="C112" s="106">
        <v>1</v>
      </c>
      <c r="D112" s="106" t="s">
        <v>134</v>
      </c>
      <c r="E112" s="109">
        <v>0</v>
      </c>
      <c r="F112" s="110">
        <f>C112*E112</f>
        <v>0</v>
      </c>
    </row>
    <row r="113" spans="1:6" ht="44.25" customHeight="1" x14ac:dyDescent="0.2">
      <c r="A113" s="103" t="s">
        <v>135</v>
      </c>
      <c r="B113" s="112" t="s">
        <v>371</v>
      </c>
      <c r="C113" s="106">
        <v>1</v>
      </c>
      <c r="D113" s="106" t="s">
        <v>134</v>
      </c>
      <c r="E113" s="109">
        <v>0</v>
      </c>
      <c r="F113" s="110">
        <f>C113*E113</f>
        <v>0</v>
      </c>
    </row>
    <row r="114" spans="1:6" ht="30.75" customHeight="1" x14ac:dyDescent="0.2">
      <c r="A114" s="103" t="s">
        <v>137</v>
      </c>
      <c r="B114" s="112" t="s">
        <v>372</v>
      </c>
      <c r="C114" s="106">
        <v>1</v>
      </c>
      <c r="D114" s="106" t="s">
        <v>134</v>
      </c>
      <c r="E114" s="109">
        <v>0</v>
      </c>
      <c r="F114" s="110">
        <f>C114*E114</f>
        <v>0</v>
      </c>
    </row>
    <row r="115" spans="1:6" ht="17.25" customHeight="1" x14ac:dyDescent="0.2">
      <c r="A115" s="103"/>
      <c r="B115" s="68" t="s">
        <v>373</v>
      </c>
      <c r="C115" s="106"/>
      <c r="D115" s="106"/>
      <c r="E115" s="106"/>
      <c r="F115" s="107"/>
    </row>
    <row r="116" spans="1:6" ht="17.25" customHeight="1" x14ac:dyDescent="0.2">
      <c r="A116" s="103" t="s">
        <v>139</v>
      </c>
      <c r="B116" s="123" t="s">
        <v>374</v>
      </c>
      <c r="C116" s="106">
        <v>1</v>
      </c>
      <c r="D116" s="106" t="s">
        <v>134</v>
      </c>
      <c r="E116" s="109">
        <v>0</v>
      </c>
      <c r="F116" s="110">
        <f>C116*E116</f>
        <v>0</v>
      </c>
    </row>
    <row r="117" spans="1:6" ht="30.75" customHeight="1" x14ac:dyDescent="0.2">
      <c r="A117" s="103" t="s">
        <v>141</v>
      </c>
      <c r="B117" s="112" t="s">
        <v>372</v>
      </c>
      <c r="C117" s="106">
        <v>1</v>
      </c>
      <c r="D117" s="106" t="s">
        <v>134</v>
      </c>
      <c r="E117" s="109">
        <v>0</v>
      </c>
      <c r="F117" s="110">
        <f>C117*E117</f>
        <v>0</v>
      </c>
    </row>
    <row r="118" spans="1:6" ht="30.75" customHeight="1" x14ac:dyDescent="0.2">
      <c r="A118" s="103"/>
      <c r="B118" s="70" t="s">
        <v>375</v>
      </c>
      <c r="C118" s="106"/>
      <c r="D118" s="106"/>
      <c r="E118" s="106"/>
      <c r="F118" s="107"/>
    </row>
    <row r="119" spans="1:6" ht="17.25" customHeight="1" x14ac:dyDescent="0.2">
      <c r="A119" s="103"/>
      <c r="B119" s="62" t="s">
        <v>376</v>
      </c>
      <c r="C119" s="106"/>
      <c r="D119" s="106"/>
      <c r="E119" s="106"/>
      <c r="F119" s="107"/>
    </row>
    <row r="120" spans="1:6" ht="17.25" customHeight="1" x14ac:dyDescent="0.2">
      <c r="A120" s="103"/>
      <c r="B120" s="68" t="s">
        <v>377</v>
      </c>
      <c r="C120" s="106"/>
      <c r="D120" s="106"/>
      <c r="E120" s="106"/>
      <c r="F120" s="107"/>
    </row>
    <row r="121" spans="1:6" ht="57.75" customHeight="1" x14ac:dyDescent="0.2">
      <c r="A121" s="103" t="s">
        <v>142</v>
      </c>
      <c r="B121" s="108" t="s">
        <v>378</v>
      </c>
      <c r="C121" s="106">
        <v>10</v>
      </c>
      <c r="D121" s="106" t="s">
        <v>157</v>
      </c>
      <c r="E121" s="109">
        <v>0</v>
      </c>
      <c r="F121" s="110">
        <f>C121*E121</f>
        <v>0</v>
      </c>
    </row>
    <row r="122" spans="1:6" ht="17.25" customHeight="1" x14ac:dyDescent="0.2">
      <c r="A122" s="103"/>
      <c r="B122" s="68" t="s">
        <v>237</v>
      </c>
      <c r="C122" s="106"/>
      <c r="D122" s="106"/>
      <c r="E122" s="106"/>
      <c r="F122" s="107"/>
    </row>
    <row r="123" spans="1:6" ht="30.75" customHeight="1" x14ac:dyDescent="0.2">
      <c r="A123" s="103" t="s">
        <v>143</v>
      </c>
      <c r="B123" s="108" t="s">
        <v>379</v>
      </c>
      <c r="C123" s="106"/>
      <c r="D123" s="106" t="s">
        <v>152</v>
      </c>
      <c r="E123" s="109">
        <v>0</v>
      </c>
      <c r="F123" s="110">
        <f>E123</f>
        <v>0</v>
      </c>
    </row>
    <row r="124" spans="1:6" ht="30.75" customHeight="1" x14ac:dyDescent="0.2">
      <c r="A124" s="103" t="s">
        <v>146</v>
      </c>
      <c r="B124" s="108" t="s">
        <v>380</v>
      </c>
      <c r="C124" s="106"/>
      <c r="D124" s="106" t="s">
        <v>152</v>
      </c>
      <c r="E124" s="109">
        <v>0</v>
      </c>
      <c r="F124" s="110">
        <f>E124</f>
        <v>0</v>
      </c>
    </row>
    <row r="125" spans="1:6" ht="17.25" customHeight="1" x14ac:dyDescent="0.2">
      <c r="A125" s="103"/>
      <c r="B125" s="125" t="s">
        <v>381</v>
      </c>
      <c r="C125" s="106"/>
      <c r="D125" s="106"/>
      <c r="E125" s="106"/>
      <c r="F125" s="107"/>
    </row>
    <row r="126" spans="1:6" ht="17.25" customHeight="1" x14ac:dyDescent="0.2">
      <c r="A126" s="103"/>
      <c r="B126" s="62" t="s">
        <v>317</v>
      </c>
      <c r="C126" s="106"/>
      <c r="D126" s="106"/>
      <c r="E126" s="106"/>
      <c r="F126" s="107"/>
    </row>
    <row r="127" spans="1:6" ht="57.75" customHeight="1" x14ac:dyDescent="0.2">
      <c r="A127" s="103"/>
      <c r="B127" s="70" t="s">
        <v>382</v>
      </c>
      <c r="C127" s="106"/>
      <c r="D127" s="106"/>
      <c r="E127" s="106"/>
      <c r="F127" s="107"/>
    </row>
    <row r="128" spans="1:6" ht="17.25" customHeight="1" x14ac:dyDescent="0.2">
      <c r="A128" s="103"/>
      <c r="B128" s="68" t="s">
        <v>383</v>
      </c>
      <c r="C128" s="106"/>
      <c r="D128" s="106"/>
      <c r="E128" s="106"/>
      <c r="F128" s="107"/>
    </row>
    <row r="129" spans="1:6" ht="93.75" customHeight="1" x14ac:dyDescent="0.2">
      <c r="A129" s="107"/>
      <c r="B129" s="57"/>
      <c r="C129" s="106"/>
      <c r="D129" s="106"/>
      <c r="E129" s="106"/>
      <c r="F129" s="107"/>
    </row>
    <row r="130" spans="1:6" ht="28.5" customHeight="1" x14ac:dyDescent="0.2">
      <c r="A130" s="114"/>
      <c r="B130" s="115"/>
      <c r="C130" s="115"/>
      <c r="D130" s="115"/>
      <c r="E130" s="116" t="s">
        <v>74</v>
      </c>
      <c r="F130" s="117">
        <f>F112+F113+F114+F116+F117+F121+F123+F124</f>
        <v>0</v>
      </c>
    </row>
    <row r="131" spans="1:6" ht="28.5" customHeight="1" x14ac:dyDescent="0.2">
      <c r="A131" s="114" t="s">
        <v>308</v>
      </c>
      <c r="B131" s="115"/>
      <c r="C131" s="115"/>
      <c r="D131" s="115"/>
      <c r="E131" s="115"/>
      <c r="F131" s="118"/>
    </row>
    <row r="132" spans="1:6" ht="28.5" customHeight="1" x14ac:dyDescent="0.2">
      <c r="A132" s="119"/>
      <c r="B132" s="77"/>
      <c r="C132" s="120" t="s">
        <v>125</v>
      </c>
      <c r="D132" s="120" t="s">
        <v>42</v>
      </c>
      <c r="E132" s="120" t="s">
        <v>126</v>
      </c>
      <c r="F132" s="119" t="s">
        <v>43</v>
      </c>
    </row>
    <row r="133" spans="1:6" ht="111.75" customHeight="1" x14ac:dyDescent="0.2">
      <c r="A133" s="103" t="s">
        <v>132</v>
      </c>
      <c r="B133" s="108" t="s">
        <v>384</v>
      </c>
      <c r="C133" s="104">
        <v>17</v>
      </c>
      <c r="D133" s="104" t="s">
        <v>157</v>
      </c>
      <c r="E133" s="121">
        <v>0</v>
      </c>
      <c r="F133" s="122">
        <f>C133*E133</f>
        <v>0</v>
      </c>
    </row>
    <row r="134" spans="1:6" ht="17.25" customHeight="1" x14ac:dyDescent="0.2">
      <c r="A134" s="103"/>
      <c r="B134" s="125" t="s">
        <v>385</v>
      </c>
      <c r="C134" s="106"/>
      <c r="D134" s="106"/>
      <c r="E134" s="106"/>
      <c r="F134" s="107"/>
    </row>
    <row r="135" spans="1:6" ht="30.75" customHeight="1" x14ac:dyDescent="0.2">
      <c r="A135" s="103"/>
      <c r="B135" s="70" t="s">
        <v>386</v>
      </c>
      <c r="C135" s="106"/>
      <c r="D135" s="106"/>
      <c r="E135" s="106"/>
      <c r="F135" s="107"/>
    </row>
    <row r="136" spans="1:6" ht="17.25" customHeight="1" x14ac:dyDescent="0.2">
      <c r="A136" s="103"/>
      <c r="B136" s="62" t="s">
        <v>387</v>
      </c>
      <c r="C136" s="106"/>
      <c r="D136" s="106"/>
      <c r="E136" s="106"/>
      <c r="F136" s="107"/>
    </row>
    <row r="137" spans="1:6" ht="17.25" customHeight="1" x14ac:dyDescent="0.2">
      <c r="A137" s="103"/>
      <c r="B137" s="62" t="s">
        <v>388</v>
      </c>
      <c r="C137" s="106"/>
      <c r="D137" s="106"/>
      <c r="E137" s="106"/>
      <c r="F137" s="107"/>
    </row>
    <row r="138" spans="1:6" ht="17.25" customHeight="1" x14ac:dyDescent="0.2">
      <c r="A138" s="103"/>
      <c r="B138" s="68" t="s">
        <v>389</v>
      </c>
      <c r="C138" s="106"/>
      <c r="D138" s="106"/>
      <c r="E138" s="106"/>
      <c r="F138" s="107"/>
    </row>
    <row r="139" spans="1:6" ht="17.25" customHeight="1" x14ac:dyDescent="0.2">
      <c r="A139" s="103" t="s">
        <v>135</v>
      </c>
      <c r="B139" s="123" t="s">
        <v>390</v>
      </c>
      <c r="C139" s="106">
        <v>79</v>
      </c>
      <c r="D139" s="106" t="s">
        <v>157</v>
      </c>
      <c r="E139" s="109">
        <v>0</v>
      </c>
      <c r="F139" s="110">
        <f>C139*E139</f>
        <v>0</v>
      </c>
    </row>
    <row r="140" spans="1:6" ht="17.25" customHeight="1" x14ac:dyDescent="0.2">
      <c r="A140" s="103" t="s">
        <v>137</v>
      </c>
      <c r="B140" s="123" t="s">
        <v>391</v>
      </c>
      <c r="C140" s="106">
        <v>40</v>
      </c>
      <c r="D140" s="106" t="s">
        <v>157</v>
      </c>
      <c r="E140" s="109">
        <v>0</v>
      </c>
      <c r="F140" s="110">
        <f>C140*E140</f>
        <v>0</v>
      </c>
    </row>
    <row r="141" spans="1:6" ht="17.25" customHeight="1" x14ac:dyDescent="0.2">
      <c r="A141" s="103"/>
      <c r="B141" s="68" t="s">
        <v>319</v>
      </c>
      <c r="C141" s="106"/>
      <c r="D141" s="106"/>
      <c r="E141" s="106"/>
      <c r="F141" s="107"/>
    </row>
    <row r="142" spans="1:6" ht="17.25" customHeight="1" x14ac:dyDescent="0.2">
      <c r="A142" s="103" t="s">
        <v>139</v>
      </c>
      <c r="B142" s="123" t="s">
        <v>392</v>
      </c>
      <c r="C142" s="106">
        <v>6</v>
      </c>
      <c r="D142" s="106" t="s">
        <v>157</v>
      </c>
      <c r="E142" s="109">
        <v>0</v>
      </c>
      <c r="F142" s="110">
        <f>C142*E142</f>
        <v>0</v>
      </c>
    </row>
    <row r="143" spans="1:6" ht="17.25" customHeight="1" x14ac:dyDescent="0.2">
      <c r="A143" s="103" t="s">
        <v>141</v>
      </c>
      <c r="B143" s="123" t="s">
        <v>393</v>
      </c>
      <c r="C143" s="106">
        <v>25</v>
      </c>
      <c r="D143" s="106" t="s">
        <v>157</v>
      </c>
      <c r="E143" s="109">
        <v>0</v>
      </c>
      <c r="F143" s="110">
        <f>C143*E143</f>
        <v>0</v>
      </c>
    </row>
    <row r="144" spans="1:6" ht="17.25" customHeight="1" x14ac:dyDescent="0.2">
      <c r="A144" s="103"/>
      <c r="B144" s="62" t="s">
        <v>394</v>
      </c>
      <c r="C144" s="106"/>
      <c r="D144" s="106"/>
      <c r="E144" s="106"/>
      <c r="F144" s="107"/>
    </row>
    <row r="145" spans="1:6" ht="111.75" customHeight="1" x14ac:dyDescent="0.2">
      <c r="A145" s="103"/>
      <c r="B145" s="70" t="s">
        <v>395</v>
      </c>
      <c r="C145" s="106"/>
      <c r="D145" s="106"/>
      <c r="E145" s="106"/>
      <c r="F145" s="107"/>
    </row>
    <row r="146" spans="1:6" ht="17.25" customHeight="1" x14ac:dyDescent="0.2">
      <c r="A146" s="103"/>
      <c r="B146" s="68" t="s">
        <v>396</v>
      </c>
      <c r="C146" s="106"/>
      <c r="D146" s="106"/>
      <c r="E146" s="106"/>
      <c r="F146" s="107"/>
    </row>
    <row r="147" spans="1:6" ht="71.25" customHeight="1" x14ac:dyDescent="0.2">
      <c r="A147" s="103" t="s">
        <v>142</v>
      </c>
      <c r="B147" s="108" t="s">
        <v>397</v>
      </c>
      <c r="C147" s="106">
        <v>1</v>
      </c>
      <c r="D147" s="106" t="s">
        <v>134</v>
      </c>
      <c r="E147" s="109">
        <v>0</v>
      </c>
      <c r="F147" s="110">
        <f>C147*E147</f>
        <v>0</v>
      </c>
    </row>
    <row r="148" spans="1:6" ht="17.25" customHeight="1" x14ac:dyDescent="0.2">
      <c r="A148" s="103"/>
      <c r="B148" s="68" t="s">
        <v>398</v>
      </c>
      <c r="C148" s="106"/>
      <c r="D148" s="106"/>
      <c r="E148" s="106"/>
      <c r="F148" s="107"/>
    </row>
    <row r="149" spans="1:6" ht="84.75" customHeight="1" x14ac:dyDescent="0.2">
      <c r="A149" s="103" t="s">
        <v>143</v>
      </c>
      <c r="B149" s="108" t="s">
        <v>399</v>
      </c>
      <c r="C149" s="106">
        <v>1</v>
      </c>
      <c r="D149" s="106" t="s">
        <v>134</v>
      </c>
      <c r="E149" s="109">
        <v>0</v>
      </c>
      <c r="F149" s="110">
        <f>C149*E149</f>
        <v>0</v>
      </c>
    </row>
    <row r="150" spans="1:6" ht="17.25" customHeight="1" x14ac:dyDescent="0.2">
      <c r="A150" s="103"/>
      <c r="B150" s="68" t="s">
        <v>400</v>
      </c>
      <c r="C150" s="106"/>
      <c r="D150" s="106"/>
      <c r="E150" s="106"/>
      <c r="F150" s="107"/>
    </row>
    <row r="151" spans="1:6" ht="43.5" customHeight="1" x14ac:dyDescent="0.2">
      <c r="A151" s="107"/>
      <c r="B151" s="57"/>
      <c r="C151" s="106"/>
      <c r="D151" s="106"/>
      <c r="E151" s="106"/>
      <c r="F151" s="107"/>
    </row>
    <row r="152" spans="1:6" ht="28.5" customHeight="1" x14ac:dyDescent="0.2">
      <c r="A152" s="114"/>
      <c r="B152" s="115"/>
      <c r="C152" s="115"/>
      <c r="D152" s="115"/>
      <c r="E152" s="116" t="s">
        <v>74</v>
      </c>
      <c r="F152" s="117">
        <f>F133+F139+F140+F142+F143+F147+F149</f>
        <v>0</v>
      </c>
    </row>
    <row r="153" spans="1:6" ht="28.5" customHeight="1" x14ac:dyDescent="0.2">
      <c r="A153" s="114" t="s">
        <v>308</v>
      </c>
      <c r="B153" s="115"/>
      <c r="C153" s="115"/>
      <c r="D153" s="115"/>
      <c r="E153" s="115"/>
      <c r="F153" s="118"/>
    </row>
    <row r="154" spans="1:6" ht="28.5" customHeight="1" x14ac:dyDescent="0.2">
      <c r="A154" s="119"/>
      <c r="B154" s="77"/>
      <c r="C154" s="120" t="s">
        <v>125</v>
      </c>
      <c r="D154" s="120" t="s">
        <v>42</v>
      </c>
      <c r="E154" s="120" t="s">
        <v>126</v>
      </c>
      <c r="F154" s="119" t="s">
        <v>43</v>
      </c>
    </row>
    <row r="155" spans="1:6" ht="71.25" customHeight="1" x14ac:dyDescent="0.2">
      <c r="A155" s="103" t="s">
        <v>132</v>
      </c>
      <c r="B155" s="108" t="s">
        <v>401</v>
      </c>
      <c r="C155" s="104">
        <v>1</v>
      </c>
      <c r="D155" s="104" t="s">
        <v>134</v>
      </c>
      <c r="E155" s="121">
        <v>0</v>
      </c>
      <c r="F155" s="122">
        <f>C155*E155</f>
        <v>0</v>
      </c>
    </row>
    <row r="156" spans="1:6" ht="30.75" customHeight="1" x14ac:dyDescent="0.2">
      <c r="A156" s="103" t="s">
        <v>135</v>
      </c>
      <c r="B156" s="112" t="s">
        <v>402</v>
      </c>
      <c r="C156" s="106">
        <v>1</v>
      </c>
      <c r="D156" s="106" t="s">
        <v>134</v>
      </c>
      <c r="E156" s="109">
        <v>0</v>
      </c>
      <c r="F156" s="110">
        <f>C156*E156</f>
        <v>0</v>
      </c>
    </row>
    <row r="157" spans="1:6" ht="17.25" customHeight="1" x14ac:dyDescent="0.2">
      <c r="A157" s="103"/>
      <c r="B157" s="68" t="s">
        <v>403</v>
      </c>
      <c r="C157" s="106"/>
      <c r="D157" s="106"/>
      <c r="E157" s="106"/>
      <c r="F157" s="107"/>
    </row>
    <row r="158" spans="1:6" ht="57.75" customHeight="1" x14ac:dyDescent="0.2">
      <c r="A158" s="103" t="s">
        <v>137</v>
      </c>
      <c r="B158" s="108" t="s">
        <v>404</v>
      </c>
      <c r="C158" s="106">
        <v>1</v>
      </c>
      <c r="D158" s="106" t="s">
        <v>134</v>
      </c>
      <c r="E158" s="109">
        <v>0</v>
      </c>
      <c r="F158" s="110">
        <f>C158*E158</f>
        <v>0</v>
      </c>
    </row>
    <row r="159" spans="1:6" ht="30.75" customHeight="1" x14ac:dyDescent="0.2">
      <c r="A159" s="103"/>
      <c r="B159" s="70" t="s">
        <v>405</v>
      </c>
      <c r="C159" s="106"/>
      <c r="D159" s="106"/>
      <c r="E159" s="106"/>
      <c r="F159" s="107"/>
    </row>
    <row r="160" spans="1:6" ht="17.25" customHeight="1" x14ac:dyDescent="0.2">
      <c r="A160" s="103"/>
      <c r="B160" s="62" t="s">
        <v>406</v>
      </c>
      <c r="C160" s="106"/>
      <c r="D160" s="106"/>
      <c r="E160" s="106"/>
      <c r="F160" s="107"/>
    </row>
    <row r="161" spans="1:6" ht="17.25" customHeight="1" x14ac:dyDescent="0.2">
      <c r="A161" s="103"/>
      <c r="B161" s="68" t="s">
        <v>407</v>
      </c>
      <c r="C161" s="106"/>
      <c r="D161" s="106"/>
      <c r="E161" s="106"/>
      <c r="F161" s="107"/>
    </row>
    <row r="162" spans="1:6" ht="17.25" customHeight="1" x14ac:dyDescent="0.2">
      <c r="A162" s="103" t="s">
        <v>139</v>
      </c>
      <c r="B162" s="123" t="s">
        <v>408</v>
      </c>
      <c r="C162" s="106">
        <v>63</v>
      </c>
      <c r="D162" s="106" t="s">
        <v>157</v>
      </c>
      <c r="E162" s="109">
        <v>0</v>
      </c>
      <c r="F162" s="110">
        <f>C162*E162</f>
        <v>0</v>
      </c>
    </row>
    <row r="163" spans="1:6" ht="30.75" customHeight="1" x14ac:dyDescent="0.2">
      <c r="A163" s="103" t="s">
        <v>141</v>
      </c>
      <c r="B163" s="108" t="s">
        <v>409</v>
      </c>
      <c r="C163" s="106">
        <v>21</v>
      </c>
      <c r="D163" s="106" t="s">
        <v>157</v>
      </c>
      <c r="E163" s="109">
        <v>0</v>
      </c>
      <c r="F163" s="110">
        <f>C163*E163</f>
        <v>0</v>
      </c>
    </row>
    <row r="164" spans="1:6" ht="17.25" customHeight="1" x14ac:dyDescent="0.2">
      <c r="A164" s="103"/>
      <c r="B164" s="68" t="s">
        <v>410</v>
      </c>
      <c r="C164" s="106"/>
      <c r="D164" s="106"/>
      <c r="E164" s="106"/>
      <c r="F164" s="107"/>
    </row>
    <row r="165" spans="1:6" ht="30.75" customHeight="1" x14ac:dyDescent="0.2">
      <c r="A165" s="103" t="s">
        <v>142</v>
      </c>
      <c r="B165" s="108" t="s">
        <v>411</v>
      </c>
      <c r="C165" s="106">
        <v>16</v>
      </c>
      <c r="D165" s="106" t="s">
        <v>157</v>
      </c>
      <c r="E165" s="109">
        <v>0</v>
      </c>
      <c r="F165" s="110">
        <f>C165*E165</f>
        <v>0</v>
      </c>
    </row>
    <row r="166" spans="1:6" ht="17.25" customHeight="1" x14ac:dyDescent="0.2">
      <c r="A166" s="103"/>
      <c r="B166" s="62" t="s">
        <v>412</v>
      </c>
      <c r="C166" s="106"/>
      <c r="D166" s="106"/>
      <c r="E166" s="106"/>
      <c r="F166" s="107"/>
    </row>
    <row r="167" spans="1:6" ht="17.25" customHeight="1" x14ac:dyDescent="0.2">
      <c r="A167" s="103"/>
      <c r="B167" s="62" t="s">
        <v>413</v>
      </c>
      <c r="C167" s="106"/>
      <c r="D167" s="106"/>
      <c r="E167" s="106"/>
      <c r="F167" s="107"/>
    </row>
    <row r="168" spans="1:6" ht="17.25" customHeight="1" x14ac:dyDescent="0.2">
      <c r="A168" s="103"/>
      <c r="B168" s="68" t="s">
        <v>414</v>
      </c>
      <c r="C168" s="106"/>
      <c r="D168" s="106"/>
      <c r="E168" s="106"/>
      <c r="F168" s="107"/>
    </row>
    <row r="169" spans="1:6" ht="30.75" customHeight="1" x14ac:dyDescent="0.2">
      <c r="A169" s="103" t="s">
        <v>143</v>
      </c>
      <c r="B169" s="108" t="s">
        <v>415</v>
      </c>
      <c r="C169" s="106">
        <v>1</v>
      </c>
      <c r="D169" s="106" t="s">
        <v>134</v>
      </c>
      <c r="E169" s="109">
        <v>0</v>
      </c>
      <c r="F169" s="110">
        <f t="shared" ref="F169:F181" si="0">C169*E169</f>
        <v>0</v>
      </c>
    </row>
    <row r="170" spans="1:6" ht="30.75" customHeight="1" x14ac:dyDescent="0.2">
      <c r="A170" s="103" t="s">
        <v>146</v>
      </c>
      <c r="B170" s="108" t="s">
        <v>357</v>
      </c>
      <c r="C170" s="106">
        <v>3</v>
      </c>
      <c r="D170" s="106" t="s">
        <v>134</v>
      </c>
      <c r="E170" s="109">
        <v>0</v>
      </c>
      <c r="F170" s="110">
        <f t="shared" si="0"/>
        <v>0</v>
      </c>
    </row>
    <row r="171" spans="1:6" ht="17.25" customHeight="1" x14ac:dyDescent="0.2">
      <c r="A171" s="103" t="s">
        <v>148</v>
      </c>
      <c r="B171" s="123" t="s">
        <v>358</v>
      </c>
      <c r="C171" s="106">
        <v>2</v>
      </c>
      <c r="D171" s="106" t="s">
        <v>134</v>
      </c>
      <c r="E171" s="109">
        <v>0</v>
      </c>
      <c r="F171" s="110">
        <f t="shared" si="0"/>
        <v>0</v>
      </c>
    </row>
    <row r="172" spans="1:6" ht="17.25" customHeight="1" x14ac:dyDescent="0.2">
      <c r="A172" s="103" t="s">
        <v>150</v>
      </c>
      <c r="B172" s="123" t="s">
        <v>416</v>
      </c>
      <c r="C172" s="106">
        <v>2</v>
      </c>
      <c r="D172" s="106" t="s">
        <v>134</v>
      </c>
      <c r="E172" s="109">
        <v>0</v>
      </c>
      <c r="F172" s="110">
        <f t="shared" si="0"/>
        <v>0</v>
      </c>
    </row>
    <row r="173" spans="1:6" ht="17.25" customHeight="1" x14ac:dyDescent="0.2">
      <c r="A173" s="103" t="s">
        <v>153</v>
      </c>
      <c r="B173" s="123" t="s">
        <v>417</v>
      </c>
      <c r="C173" s="106">
        <v>2</v>
      </c>
      <c r="D173" s="106" t="s">
        <v>134</v>
      </c>
      <c r="E173" s="109">
        <v>0</v>
      </c>
      <c r="F173" s="110">
        <f t="shared" si="0"/>
        <v>0</v>
      </c>
    </row>
    <row r="174" spans="1:6" ht="17.25" customHeight="1" x14ac:dyDescent="0.2">
      <c r="A174" s="103" t="s">
        <v>155</v>
      </c>
      <c r="B174" s="123" t="s">
        <v>418</v>
      </c>
      <c r="C174" s="106">
        <v>2</v>
      </c>
      <c r="D174" s="106" t="s">
        <v>134</v>
      </c>
      <c r="E174" s="109">
        <v>0</v>
      </c>
      <c r="F174" s="110">
        <f t="shared" si="0"/>
        <v>0</v>
      </c>
    </row>
    <row r="175" spans="1:6" ht="17.25" customHeight="1" x14ac:dyDescent="0.2">
      <c r="A175" s="103" t="s">
        <v>157</v>
      </c>
      <c r="B175" s="123" t="s">
        <v>419</v>
      </c>
      <c r="C175" s="106">
        <v>1</v>
      </c>
      <c r="D175" s="106" t="s">
        <v>134</v>
      </c>
      <c r="E175" s="109">
        <v>0</v>
      </c>
      <c r="F175" s="110">
        <f t="shared" si="0"/>
        <v>0</v>
      </c>
    </row>
    <row r="176" spans="1:6" ht="17.25" customHeight="1" x14ac:dyDescent="0.2">
      <c r="A176" s="103" t="s">
        <v>159</v>
      </c>
      <c r="B176" s="123" t="s">
        <v>420</v>
      </c>
      <c r="C176" s="106">
        <v>1</v>
      </c>
      <c r="D176" s="106" t="s">
        <v>134</v>
      </c>
      <c r="E176" s="109">
        <v>0</v>
      </c>
      <c r="F176" s="110">
        <f t="shared" si="0"/>
        <v>0</v>
      </c>
    </row>
    <row r="177" spans="1:6" ht="17.25" customHeight="1" x14ac:dyDescent="0.2">
      <c r="A177" s="103" t="s">
        <v>161</v>
      </c>
      <c r="B177" s="123" t="s">
        <v>421</v>
      </c>
      <c r="C177" s="106">
        <v>1</v>
      </c>
      <c r="D177" s="106" t="s">
        <v>134</v>
      </c>
      <c r="E177" s="109">
        <v>0</v>
      </c>
      <c r="F177" s="110">
        <f t="shared" si="0"/>
        <v>0</v>
      </c>
    </row>
    <row r="178" spans="1:6" ht="17.25" customHeight="1" x14ac:dyDescent="0.2">
      <c r="A178" s="103" t="s">
        <v>162</v>
      </c>
      <c r="B178" s="123" t="s">
        <v>356</v>
      </c>
      <c r="C178" s="106">
        <v>1</v>
      </c>
      <c r="D178" s="106" t="s">
        <v>134</v>
      </c>
      <c r="E178" s="109">
        <v>0</v>
      </c>
      <c r="F178" s="110">
        <f t="shared" si="0"/>
        <v>0</v>
      </c>
    </row>
    <row r="179" spans="1:6" ht="30.75" customHeight="1" x14ac:dyDescent="0.2">
      <c r="A179" s="103" t="s">
        <v>179</v>
      </c>
      <c r="B179" s="108" t="s">
        <v>422</v>
      </c>
      <c r="C179" s="106">
        <v>1</v>
      </c>
      <c r="D179" s="106" t="s">
        <v>134</v>
      </c>
      <c r="E179" s="109">
        <v>0</v>
      </c>
      <c r="F179" s="110">
        <f t="shared" si="0"/>
        <v>0</v>
      </c>
    </row>
    <row r="180" spans="1:6" ht="17.25" customHeight="1" x14ac:dyDescent="0.2">
      <c r="A180" s="103" t="s">
        <v>181</v>
      </c>
      <c r="B180" s="123" t="s">
        <v>423</v>
      </c>
      <c r="C180" s="106">
        <v>4</v>
      </c>
      <c r="D180" s="106" t="s">
        <v>134</v>
      </c>
      <c r="E180" s="109">
        <v>0</v>
      </c>
      <c r="F180" s="110">
        <f t="shared" si="0"/>
        <v>0</v>
      </c>
    </row>
    <row r="181" spans="1:6" ht="17.25" customHeight="1" x14ac:dyDescent="0.2">
      <c r="A181" s="103" t="s">
        <v>292</v>
      </c>
      <c r="B181" s="123" t="s">
        <v>355</v>
      </c>
      <c r="C181" s="106">
        <v>6</v>
      </c>
      <c r="D181" s="106" t="s">
        <v>134</v>
      </c>
      <c r="E181" s="109">
        <v>0</v>
      </c>
      <c r="F181" s="110">
        <f t="shared" si="0"/>
        <v>0</v>
      </c>
    </row>
    <row r="182" spans="1:6" ht="17.25" customHeight="1" x14ac:dyDescent="0.2">
      <c r="A182" s="103"/>
      <c r="B182" s="68" t="s">
        <v>424</v>
      </c>
      <c r="C182" s="106"/>
      <c r="D182" s="106"/>
      <c r="E182" s="106"/>
      <c r="F182" s="107"/>
    </row>
    <row r="183" spans="1:6" ht="6" customHeight="1" x14ac:dyDescent="0.2">
      <c r="A183" s="107"/>
      <c r="B183" s="57"/>
      <c r="C183" s="106"/>
      <c r="D183" s="106"/>
      <c r="E183" s="106"/>
      <c r="F183" s="107"/>
    </row>
    <row r="184" spans="1:6" ht="28.5" customHeight="1" x14ac:dyDescent="0.2">
      <c r="A184" s="114"/>
      <c r="B184" s="115"/>
      <c r="C184" s="115"/>
      <c r="D184" s="115"/>
      <c r="E184" s="116" t="s">
        <v>74</v>
      </c>
      <c r="F184" s="117">
        <f>F155+F156+F158+F162+F163+F165+F169+F170+F171+F172+F173+F174+F175+F176+F177+F178+F179+F180+F181</f>
        <v>0</v>
      </c>
    </row>
    <row r="185" spans="1:6" ht="28.5" customHeight="1" x14ac:dyDescent="0.2">
      <c r="A185" s="114" t="s">
        <v>308</v>
      </c>
      <c r="B185" s="115"/>
      <c r="C185" s="115"/>
      <c r="D185" s="115"/>
      <c r="E185" s="115"/>
      <c r="F185" s="118"/>
    </row>
    <row r="186" spans="1:6" ht="28.5" customHeight="1" x14ac:dyDescent="0.2">
      <c r="A186" s="119"/>
      <c r="B186" s="77"/>
      <c r="C186" s="120" t="s">
        <v>125</v>
      </c>
      <c r="D186" s="120" t="s">
        <v>42</v>
      </c>
      <c r="E186" s="120" t="s">
        <v>126</v>
      </c>
      <c r="F186" s="119" t="s">
        <v>43</v>
      </c>
    </row>
    <row r="187" spans="1:6" ht="17.25" customHeight="1" x14ac:dyDescent="0.2">
      <c r="A187" s="103" t="s">
        <v>132</v>
      </c>
      <c r="B187" s="123" t="s">
        <v>425</v>
      </c>
      <c r="C187" s="104">
        <v>5</v>
      </c>
      <c r="D187" s="104" t="s">
        <v>134</v>
      </c>
      <c r="E187" s="121">
        <v>0</v>
      </c>
      <c r="F187" s="122">
        <f>C187*E187</f>
        <v>0</v>
      </c>
    </row>
    <row r="188" spans="1:6" ht="17.25" customHeight="1" x14ac:dyDescent="0.2">
      <c r="A188" s="103"/>
      <c r="B188" s="62" t="s">
        <v>426</v>
      </c>
      <c r="C188" s="106"/>
      <c r="D188" s="106"/>
      <c r="E188" s="106"/>
      <c r="F188" s="107"/>
    </row>
    <row r="189" spans="1:6" ht="17.25" customHeight="1" x14ac:dyDescent="0.2">
      <c r="A189" s="103"/>
      <c r="B189" s="68" t="s">
        <v>414</v>
      </c>
      <c r="C189" s="106"/>
      <c r="D189" s="106"/>
      <c r="E189" s="106"/>
      <c r="F189" s="107"/>
    </row>
    <row r="190" spans="1:6" ht="17.25" customHeight="1" x14ac:dyDescent="0.2">
      <c r="A190" s="103" t="s">
        <v>135</v>
      </c>
      <c r="B190" s="123" t="s">
        <v>427</v>
      </c>
      <c r="C190" s="106">
        <v>6</v>
      </c>
      <c r="D190" s="106" t="s">
        <v>134</v>
      </c>
      <c r="E190" s="109">
        <v>0</v>
      </c>
      <c r="F190" s="110">
        <f>C190*E190</f>
        <v>0</v>
      </c>
    </row>
    <row r="191" spans="1:6" ht="17.25" customHeight="1" x14ac:dyDescent="0.2">
      <c r="A191" s="103"/>
      <c r="B191" s="125" t="s">
        <v>428</v>
      </c>
      <c r="C191" s="106"/>
      <c r="D191" s="106"/>
      <c r="E191" s="106"/>
      <c r="F191" s="107"/>
    </row>
    <row r="192" spans="1:6" ht="17.25" customHeight="1" x14ac:dyDescent="0.2">
      <c r="A192" s="103"/>
      <c r="B192" s="62" t="s">
        <v>129</v>
      </c>
      <c r="C192" s="106"/>
      <c r="D192" s="106"/>
      <c r="E192" s="106"/>
      <c r="F192" s="107"/>
    </row>
    <row r="193" spans="1:6" ht="17.25" customHeight="1" x14ac:dyDescent="0.2">
      <c r="A193" s="103"/>
      <c r="B193" s="62" t="s">
        <v>130</v>
      </c>
      <c r="C193" s="106"/>
      <c r="D193" s="106"/>
      <c r="E193" s="106"/>
      <c r="F193" s="107"/>
    </row>
    <row r="194" spans="1:6" ht="17.25" customHeight="1" x14ac:dyDescent="0.2">
      <c r="A194" s="103"/>
      <c r="B194" s="68" t="s">
        <v>131</v>
      </c>
      <c r="C194" s="106"/>
      <c r="D194" s="106"/>
      <c r="E194" s="106"/>
      <c r="F194" s="107"/>
    </row>
    <row r="195" spans="1:6" ht="30.75" customHeight="1" x14ac:dyDescent="0.2">
      <c r="A195" s="103" t="s">
        <v>137</v>
      </c>
      <c r="B195" s="108" t="s">
        <v>429</v>
      </c>
      <c r="C195" s="106">
        <v>15</v>
      </c>
      <c r="D195" s="106" t="s">
        <v>134</v>
      </c>
      <c r="E195" s="109">
        <v>0</v>
      </c>
      <c r="F195" s="110">
        <f>C195*E195</f>
        <v>0</v>
      </c>
    </row>
    <row r="196" spans="1:6" ht="17.25" customHeight="1" x14ac:dyDescent="0.2">
      <c r="A196" s="103" t="s">
        <v>139</v>
      </c>
      <c r="B196" s="111" t="s">
        <v>430</v>
      </c>
      <c r="C196" s="106">
        <v>15</v>
      </c>
      <c r="D196" s="106" t="s">
        <v>134</v>
      </c>
      <c r="E196" s="109">
        <v>0</v>
      </c>
      <c r="F196" s="110">
        <f>C196*E196</f>
        <v>0</v>
      </c>
    </row>
    <row r="197" spans="1:6" ht="30.75" customHeight="1" x14ac:dyDescent="0.2">
      <c r="A197" s="103" t="s">
        <v>141</v>
      </c>
      <c r="B197" s="112" t="s">
        <v>186</v>
      </c>
      <c r="C197" s="106">
        <v>10</v>
      </c>
      <c r="D197" s="106" t="s">
        <v>134</v>
      </c>
      <c r="E197" s="109">
        <v>0</v>
      </c>
      <c r="F197" s="110">
        <f>C197*E197</f>
        <v>0</v>
      </c>
    </row>
    <row r="198" spans="1:6" ht="30.75" customHeight="1" x14ac:dyDescent="0.2">
      <c r="A198" s="103"/>
      <c r="B198" s="65" t="s">
        <v>431</v>
      </c>
      <c r="C198" s="106"/>
      <c r="D198" s="106"/>
      <c r="E198" s="106"/>
      <c r="F198" s="107"/>
    </row>
    <row r="199" spans="1:6" ht="30.75" customHeight="1" x14ac:dyDescent="0.2">
      <c r="A199" s="103" t="s">
        <v>142</v>
      </c>
      <c r="B199" s="108" t="s">
        <v>432</v>
      </c>
      <c r="C199" s="106">
        <v>12</v>
      </c>
      <c r="D199" s="106" t="s">
        <v>134</v>
      </c>
      <c r="E199" s="109">
        <v>0</v>
      </c>
      <c r="F199" s="110">
        <f>C199*E199</f>
        <v>0</v>
      </c>
    </row>
    <row r="200" spans="1:6" ht="17.25" customHeight="1" x14ac:dyDescent="0.2">
      <c r="A200" s="103"/>
      <c r="B200" s="68" t="s">
        <v>433</v>
      </c>
      <c r="C200" s="106"/>
      <c r="D200" s="106"/>
      <c r="E200" s="106"/>
      <c r="F200" s="107"/>
    </row>
    <row r="201" spans="1:6" ht="44.25" customHeight="1" x14ac:dyDescent="0.2">
      <c r="A201" s="103" t="s">
        <v>143</v>
      </c>
      <c r="B201" s="108" t="s">
        <v>434</v>
      </c>
      <c r="C201" s="106">
        <v>3</v>
      </c>
      <c r="D201" s="106" t="s">
        <v>134</v>
      </c>
      <c r="E201" s="109">
        <v>0</v>
      </c>
      <c r="F201" s="110">
        <f>C201*E201</f>
        <v>0</v>
      </c>
    </row>
    <row r="202" spans="1:6" ht="44.25" customHeight="1" x14ac:dyDescent="0.2">
      <c r="A202" s="103" t="s">
        <v>146</v>
      </c>
      <c r="B202" s="108" t="s">
        <v>435</v>
      </c>
      <c r="C202" s="106">
        <v>6</v>
      </c>
      <c r="D202" s="106" t="s">
        <v>134</v>
      </c>
      <c r="E202" s="109">
        <v>0</v>
      </c>
      <c r="F202" s="110">
        <f>C202*E202</f>
        <v>0</v>
      </c>
    </row>
    <row r="203" spans="1:6" ht="30.75" customHeight="1" x14ac:dyDescent="0.2">
      <c r="A203" s="103"/>
      <c r="B203" s="108" t="s">
        <v>436</v>
      </c>
      <c r="C203" s="106"/>
      <c r="D203" s="106"/>
      <c r="E203" s="106"/>
      <c r="F203" s="107"/>
    </row>
    <row r="204" spans="1:6" ht="17.25" customHeight="1" x14ac:dyDescent="0.2">
      <c r="A204" s="103" t="s">
        <v>148</v>
      </c>
      <c r="B204" s="111" t="s">
        <v>437</v>
      </c>
      <c r="C204" s="106">
        <v>1</v>
      </c>
      <c r="D204" s="106" t="s">
        <v>134</v>
      </c>
      <c r="E204" s="109">
        <v>0</v>
      </c>
      <c r="F204" s="110">
        <f>C204*E204</f>
        <v>0</v>
      </c>
    </row>
    <row r="205" spans="1:6" ht="30.75" customHeight="1" x14ac:dyDescent="0.2">
      <c r="A205" s="103"/>
      <c r="B205" s="70" t="s">
        <v>405</v>
      </c>
      <c r="C205" s="106"/>
      <c r="D205" s="106"/>
      <c r="E205" s="106"/>
      <c r="F205" s="107"/>
    </row>
    <row r="206" spans="1:6" ht="17.25" customHeight="1" x14ac:dyDescent="0.2">
      <c r="A206" s="103"/>
      <c r="B206" s="62" t="s">
        <v>406</v>
      </c>
      <c r="C206" s="106"/>
      <c r="D206" s="106"/>
      <c r="E206" s="106"/>
      <c r="F206" s="107"/>
    </row>
    <row r="207" spans="1:6" ht="17.25" customHeight="1" x14ac:dyDescent="0.2">
      <c r="A207" s="103"/>
      <c r="B207" s="68" t="s">
        <v>407</v>
      </c>
      <c r="C207" s="106"/>
      <c r="D207" s="106"/>
      <c r="E207" s="106"/>
      <c r="F207" s="107"/>
    </row>
    <row r="208" spans="1:6" ht="17.25" customHeight="1" x14ac:dyDescent="0.2">
      <c r="A208" s="103" t="s">
        <v>150</v>
      </c>
      <c r="B208" s="123" t="s">
        <v>438</v>
      </c>
      <c r="C208" s="106">
        <v>70</v>
      </c>
      <c r="D208" s="106" t="s">
        <v>157</v>
      </c>
      <c r="E208" s="109">
        <v>0</v>
      </c>
      <c r="F208" s="110">
        <f>C208*E208</f>
        <v>0</v>
      </c>
    </row>
    <row r="209" spans="1:6" ht="30.75" customHeight="1" x14ac:dyDescent="0.2">
      <c r="A209" s="103" t="s">
        <v>153</v>
      </c>
      <c r="B209" s="108" t="s">
        <v>439</v>
      </c>
      <c r="C209" s="106">
        <v>15</v>
      </c>
      <c r="D209" s="106" t="s">
        <v>157</v>
      </c>
      <c r="E209" s="109">
        <v>0</v>
      </c>
      <c r="F209" s="110">
        <f>C209*E209</f>
        <v>0</v>
      </c>
    </row>
    <row r="210" spans="1:6" ht="17.25" customHeight="1" x14ac:dyDescent="0.2">
      <c r="A210" s="103"/>
      <c r="B210" s="68" t="s">
        <v>440</v>
      </c>
      <c r="C210" s="106"/>
      <c r="D210" s="106"/>
      <c r="E210" s="106"/>
      <c r="F210" s="107"/>
    </row>
    <row r="211" spans="1:6" ht="17.25" customHeight="1" x14ac:dyDescent="0.2">
      <c r="A211" s="103" t="s">
        <v>155</v>
      </c>
      <c r="B211" s="123" t="s">
        <v>441</v>
      </c>
      <c r="C211" s="106">
        <v>40</v>
      </c>
      <c r="D211" s="106" t="s">
        <v>157</v>
      </c>
      <c r="E211" s="109">
        <v>0</v>
      </c>
      <c r="F211" s="110">
        <f>C211*E211</f>
        <v>0</v>
      </c>
    </row>
    <row r="212" spans="1:6" ht="17.25" customHeight="1" x14ac:dyDescent="0.2">
      <c r="A212" s="103" t="s">
        <v>157</v>
      </c>
      <c r="B212" s="111" t="s">
        <v>442</v>
      </c>
      <c r="C212" s="106">
        <v>40</v>
      </c>
      <c r="D212" s="106" t="s">
        <v>157</v>
      </c>
      <c r="E212" s="109">
        <v>0</v>
      </c>
      <c r="F212" s="110">
        <f>C212*E212</f>
        <v>0</v>
      </c>
    </row>
    <row r="213" spans="1:6" ht="17.25" customHeight="1" x14ac:dyDescent="0.2">
      <c r="A213" s="103"/>
      <c r="B213" s="68" t="s">
        <v>443</v>
      </c>
      <c r="C213" s="106"/>
      <c r="D213" s="106"/>
      <c r="E213" s="106"/>
      <c r="F213" s="107"/>
    </row>
    <row r="214" spans="1:6" ht="17.25" customHeight="1" x14ac:dyDescent="0.2">
      <c r="A214" s="103" t="s">
        <v>159</v>
      </c>
      <c r="B214" s="123" t="s">
        <v>444</v>
      </c>
      <c r="C214" s="106">
        <v>40</v>
      </c>
      <c r="D214" s="106" t="s">
        <v>157</v>
      </c>
      <c r="E214" s="109">
        <v>0</v>
      </c>
      <c r="F214" s="110">
        <f>C214*E214</f>
        <v>0</v>
      </c>
    </row>
    <row r="215" spans="1:6" ht="17.25" customHeight="1" x14ac:dyDescent="0.2">
      <c r="A215" s="103"/>
      <c r="B215" s="62" t="s">
        <v>412</v>
      </c>
      <c r="C215" s="106"/>
      <c r="D215" s="106"/>
      <c r="E215" s="106"/>
      <c r="F215" s="107"/>
    </row>
    <row r="216" spans="1:6" ht="17.25" customHeight="1" x14ac:dyDescent="0.2">
      <c r="A216" s="103"/>
      <c r="B216" s="62" t="s">
        <v>413</v>
      </c>
      <c r="C216" s="106"/>
      <c r="D216" s="106"/>
      <c r="E216" s="106"/>
      <c r="F216" s="107"/>
    </row>
    <row r="217" spans="1:6" ht="12" customHeight="1" x14ac:dyDescent="0.2">
      <c r="A217" s="107"/>
      <c r="B217" s="57"/>
      <c r="C217" s="106"/>
      <c r="D217" s="106"/>
      <c r="E217" s="106"/>
      <c r="F217" s="107"/>
    </row>
    <row r="218" spans="1:6" ht="28.5" customHeight="1" x14ac:dyDescent="0.2">
      <c r="A218" s="114"/>
      <c r="B218" s="115"/>
      <c r="C218" s="115"/>
      <c r="D218" s="115"/>
      <c r="E218" s="116" t="s">
        <v>74</v>
      </c>
      <c r="F218" s="117">
        <f>F187+F190+F195+F196+F197+F199+F201+F202+F204+F208+F209+F211+F212+F214</f>
        <v>0</v>
      </c>
    </row>
    <row r="219" spans="1:6" ht="28.5" customHeight="1" x14ac:dyDescent="0.2">
      <c r="A219" s="114" t="s">
        <v>308</v>
      </c>
      <c r="B219" s="115"/>
      <c r="C219" s="115"/>
      <c r="D219" s="115"/>
      <c r="E219" s="115"/>
      <c r="F219" s="118"/>
    </row>
    <row r="220" spans="1:6" ht="28.5" customHeight="1" x14ac:dyDescent="0.2">
      <c r="A220" s="119"/>
      <c r="B220" s="77"/>
      <c r="C220" s="120" t="s">
        <v>125</v>
      </c>
      <c r="D220" s="120" t="s">
        <v>42</v>
      </c>
      <c r="E220" s="120" t="s">
        <v>126</v>
      </c>
      <c r="F220" s="119" t="s">
        <v>43</v>
      </c>
    </row>
    <row r="221" spans="1:6" ht="17.25" customHeight="1" x14ac:dyDescent="0.2">
      <c r="A221" s="103"/>
      <c r="B221" s="68" t="s">
        <v>414</v>
      </c>
      <c r="C221" s="104"/>
      <c r="D221" s="104"/>
      <c r="E221" s="104"/>
      <c r="F221" s="105"/>
    </row>
    <row r="222" spans="1:6" ht="30.75" customHeight="1" x14ac:dyDescent="0.2">
      <c r="A222" s="103" t="s">
        <v>132</v>
      </c>
      <c r="B222" s="108" t="s">
        <v>415</v>
      </c>
      <c r="C222" s="106">
        <v>2</v>
      </c>
      <c r="D222" s="106" t="s">
        <v>134</v>
      </c>
      <c r="E222" s="109">
        <v>0</v>
      </c>
      <c r="F222" s="110">
        <f t="shared" ref="F222:F234" si="1">C222*E222</f>
        <v>0</v>
      </c>
    </row>
    <row r="223" spans="1:6" ht="30.75" customHeight="1" x14ac:dyDescent="0.2">
      <c r="A223" s="103" t="s">
        <v>135</v>
      </c>
      <c r="B223" s="108" t="s">
        <v>357</v>
      </c>
      <c r="C223" s="106">
        <v>3</v>
      </c>
      <c r="D223" s="106" t="s">
        <v>134</v>
      </c>
      <c r="E223" s="109">
        <v>0</v>
      </c>
      <c r="F223" s="110">
        <f t="shared" si="1"/>
        <v>0</v>
      </c>
    </row>
    <row r="224" spans="1:6" ht="17.25" customHeight="1" x14ac:dyDescent="0.2">
      <c r="A224" s="103" t="s">
        <v>137</v>
      </c>
      <c r="B224" s="123" t="s">
        <v>358</v>
      </c>
      <c r="C224" s="106">
        <v>3</v>
      </c>
      <c r="D224" s="106" t="s">
        <v>134</v>
      </c>
      <c r="E224" s="109">
        <v>0</v>
      </c>
      <c r="F224" s="110">
        <f t="shared" si="1"/>
        <v>0</v>
      </c>
    </row>
    <row r="225" spans="1:6" ht="17.25" customHeight="1" x14ac:dyDescent="0.2">
      <c r="A225" s="103" t="s">
        <v>139</v>
      </c>
      <c r="B225" s="123" t="s">
        <v>445</v>
      </c>
      <c r="C225" s="106">
        <v>7</v>
      </c>
      <c r="D225" s="106" t="s">
        <v>134</v>
      </c>
      <c r="E225" s="109">
        <v>0</v>
      </c>
      <c r="F225" s="110">
        <f t="shared" si="1"/>
        <v>0</v>
      </c>
    </row>
    <row r="226" spans="1:6" ht="17.25" customHeight="1" x14ac:dyDescent="0.2">
      <c r="A226" s="103" t="s">
        <v>141</v>
      </c>
      <c r="B226" s="123" t="s">
        <v>418</v>
      </c>
      <c r="C226" s="106">
        <v>1</v>
      </c>
      <c r="D226" s="106" t="s">
        <v>134</v>
      </c>
      <c r="E226" s="109">
        <v>0</v>
      </c>
      <c r="F226" s="110">
        <f t="shared" si="1"/>
        <v>0</v>
      </c>
    </row>
    <row r="227" spans="1:6" ht="17.25" customHeight="1" x14ac:dyDescent="0.2">
      <c r="A227" s="103" t="s">
        <v>142</v>
      </c>
      <c r="B227" s="123" t="s">
        <v>417</v>
      </c>
      <c r="C227" s="106">
        <v>2</v>
      </c>
      <c r="D227" s="106" t="s">
        <v>134</v>
      </c>
      <c r="E227" s="109">
        <v>0</v>
      </c>
      <c r="F227" s="110">
        <f t="shared" si="1"/>
        <v>0</v>
      </c>
    </row>
    <row r="228" spans="1:6" ht="17.25" customHeight="1" x14ac:dyDescent="0.2">
      <c r="A228" s="103" t="s">
        <v>143</v>
      </c>
      <c r="B228" s="123" t="s">
        <v>446</v>
      </c>
      <c r="C228" s="106">
        <v>2</v>
      </c>
      <c r="D228" s="106" t="s">
        <v>134</v>
      </c>
      <c r="E228" s="109">
        <v>0</v>
      </c>
      <c r="F228" s="110">
        <f t="shared" si="1"/>
        <v>0</v>
      </c>
    </row>
    <row r="229" spans="1:6" ht="17.25" customHeight="1" x14ac:dyDescent="0.2">
      <c r="A229" s="103" t="s">
        <v>146</v>
      </c>
      <c r="B229" s="123" t="s">
        <v>356</v>
      </c>
      <c r="C229" s="106">
        <v>1</v>
      </c>
      <c r="D229" s="106" t="s">
        <v>134</v>
      </c>
      <c r="E229" s="109">
        <v>0</v>
      </c>
      <c r="F229" s="110">
        <f t="shared" si="1"/>
        <v>0</v>
      </c>
    </row>
    <row r="230" spans="1:6" ht="30.75" customHeight="1" x14ac:dyDescent="0.2">
      <c r="A230" s="103" t="s">
        <v>148</v>
      </c>
      <c r="B230" s="108" t="s">
        <v>422</v>
      </c>
      <c r="C230" s="106">
        <v>3</v>
      </c>
      <c r="D230" s="106" t="s">
        <v>134</v>
      </c>
      <c r="E230" s="109">
        <v>0</v>
      </c>
      <c r="F230" s="110">
        <f t="shared" si="1"/>
        <v>0</v>
      </c>
    </row>
    <row r="231" spans="1:6" ht="17.25" customHeight="1" x14ac:dyDescent="0.2">
      <c r="A231" s="103" t="s">
        <v>150</v>
      </c>
      <c r="B231" s="123" t="s">
        <v>423</v>
      </c>
      <c r="C231" s="106">
        <v>2</v>
      </c>
      <c r="D231" s="106" t="s">
        <v>134</v>
      </c>
      <c r="E231" s="109">
        <v>0</v>
      </c>
      <c r="F231" s="110">
        <f t="shared" si="1"/>
        <v>0</v>
      </c>
    </row>
    <row r="232" spans="1:6" ht="17.25" customHeight="1" x14ac:dyDescent="0.2">
      <c r="A232" s="103" t="s">
        <v>153</v>
      </c>
      <c r="B232" s="123" t="s">
        <v>447</v>
      </c>
      <c r="C232" s="106">
        <v>6</v>
      </c>
      <c r="D232" s="106" t="s">
        <v>134</v>
      </c>
      <c r="E232" s="109">
        <v>0</v>
      </c>
      <c r="F232" s="110">
        <f t="shared" si="1"/>
        <v>0</v>
      </c>
    </row>
    <row r="233" spans="1:6" ht="17.25" customHeight="1" x14ac:dyDescent="0.2">
      <c r="A233" s="103" t="s">
        <v>155</v>
      </c>
      <c r="B233" s="123" t="s">
        <v>355</v>
      </c>
      <c r="C233" s="106">
        <v>4</v>
      </c>
      <c r="D233" s="106" t="s">
        <v>134</v>
      </c>
      <c r="E233" s="109">
        <v>0</v>
      </c>
      <c r="F233" s="110">
        <f t="shared" si="1"/>
        <v>0</v>
      </c>
    </row>
    <row r="234" spans="1:6" ht="30.75" customHeight="1" x14ac:dyDescent="0.2">
      <c r="A234" s="103" t="s">
        <v>157</v>
      </c>
      <c r="B234" s="108" t="s">
        <v>448</v>
      </c>
      <c r="C234" s="106">
        <v>5</v>
      </c>
      <c r="D234" s="106" t="s">
        <v>134</v>
      </c>
      <c r="E234" s="109">
        <v>0</v>
      </c>
      <c r="F234" s="110">
        <f t="shared" si="1"/>
        <v>0</v>
      </c>
    </row>
    <row r="235" spans="1:6" ht="17.25" customHeight="1" x14ac:dyDescent="0.2">
      <c r="A235" s="103"/>
      <c r="B235" s="68" t="s">
        <v>449</v>
      </c>
      <c r="C235" s="106"/>
      <c r="D235" s="106"/>
      <c r="E235" s="106"/>
      <c r="F235" s="107"/>
    </row>
    <row r="236" spans="1:6" ht="17.25" customHeight="1" x14ac:dyDescent="0.2">
      <c r="A236" s="103" t="s">
        <v>159</v>
      </c>
      <c r="B236" s="123" t="s">
        <v>450</v>
      </c>
      <c r="C236" s="106">
        <v>20</v>
      </c>
      <c r="D236" s="106" t="s">
        <v>134</v>
      </c>
      <c r="E236" s="109">
        <v>0</v>
      </c>
      <c r="F236" s="110">
        <f>C236*E236</f>
        <v>0</v>
      </c>
    </row>
    <row r="237" spans="1:6" ht="17.25" customHeight="1" x14ac:dyDescent="0.2">
      <c r="A237" s="103"/>
      <c r="B237" s="68" t="s">
        <v>424</v>
      </c>
      <c r="C237" s="106"/>
      <c r="D237" s="106"/>
      <c r="E237" s="106"/>
      <c r="F237" s="107"/>
    </row>
    <row r="238" spans="1:6" ht="17.25" customHeight="1" x14ac:dyDescent="0.2">
      <c r="A238" s="103" t="s">
        <v>161</v>
      </c>
      <c r="B238" s="123" t="s">
        <v>450</v>
      </c>
      <c r="C238" s="106">
        <v>5</v>
      </c>
      <c r="D238" s="106" t="s">
        <v>134</v>
      </c>
      <c r="E238" s="109">
        <v>0</v>
      </c>
      <c r="F238" s="110">
        <f>C238*E238</f>
        <v>0</v>
      </c>
    </row>
    <row r="239" spans="1:6" ht="17.25" customHeight="1" x14ac:dyDescent="0.2">
      <c r="A239" s="103"/>
      <c r="B239" s="125" t="s">
        <v>451</v>
      </c>
      <c r="C239" s="106"/>
      <c r="D239" s="106"/>
      <c r="E239" s="106"/>
      <c r="F239" s="107"/>
    </row>
    <row r="240" spans="1:6" ht="30.75" customHeight="1" x14ac:dyDescent="0.2">
      <c r="A240" s="103"/>
      <c r="B240" s="70" t="s">
        <v>375</v>
      </c>
      <c r="C240" s="106"/>
      <c r="D240" s="106"/>
      <c r="E240" s="106"/>
      <c r="F240" s="107"/>
    </row>
    <row r="241" spans="1:6" ht="71.25" customHeight="1" x14ac:dyDescent="0.2">
      <c r="A241" s="103"/>
      <c r="B241" s="70" t="s">
        <v>452</v>
      </c>
      <c r="C241" s="106"/>
      <c r="D241" s="106"/>
      <c r="E241" s="106"/>
      <c r="F241" s="107"/>
    </row>
    <row r="242" spans="1:6" ht="17.25" customHeight="1" x14ac:dyDescent="0.2">
      <c r="A242" s="103"/>
      <c r="B242" s="68" t="s">
        <v>453</v>
      </c>
      <c r="C242" s="106"/>
      <c r="D242" s="106"/>
      <c r="E242" s="106"/>
      <c r="F242" s="107"/>
    </row>
    <row r="243" spans="1:6" ht="17.25" customHeight="1" x14ac:dyDescent="0.2">
      <c r="A243" s="103" t="s">
        <v>162</v>
      </c>
      <c r="B243" s="123" t="s">
        <v>327</v>
      </c>
      <c r="C243" s="106">
        <v>16</v>
      </c>
      <c r="D243" s="106" t="s">
        <v>157</v>
      </c>
      <c r="E243" s="109">
        <v>0</v>
      </c>
      <c r="F243" s="110">
        <f>C243*E243</f>
        <v>0</v>
      </c>
    </row>
    <row r="244" spans="1:6" ht="57.75" customHeight="1" x14ac:dyDescent="0.2">
      <c r="A244" s="103"/>
      <c r="B244" s="70" t="s">
        <v>454</v>
      </c>
      <c r="C244" s="106"/>
      <c r="D244" s="106"/>
      <c r="E244" s="106"/>
      <c r="F244" s="107"/>
    </row>
    <row r="245" spans="1:6" ht="17.25" customHeight="1" x14ac:dyDescent="0.2">
      <c r="A245" s="103"/>
      <c r="B245" s="68" t="s">
        <v>453</v>
      </c>
      <c r="C245" s="106"/>
      <c r="D245" s="106"/>
      <c r="E245" s="106"/>
      <c r="F245" s="107"/>
    </row>
    <row r="246" spans="1:6" ht="17.25" customHeight="1" x14ac:dyDescent="0.2">
      <c r="A246" s="103" t="s">
        <v>179</v>
      </c>
      <c r="B246" s="123" t="s">
        <v>326</v>
      </c>
      <c r="C246" s="106">
        <v>3</v>
      </c>
      <c r="D246" s="106" t="s">
        <v>157</v>
      </c>
      <c r="E246" s="109">
        <v>0</v>
      </c>
      <c r="F246" s="110">
        <f>C246*E246</f>
        <v>0</v>
      </c>
    </row>
    <row r="247" spans="1:6" ht="57.75" customHeight="1" x14ac:dyDescent="0.2">
      <c r="A247" s="103"/>
      <c r="B247" s="70" t="s">
        <v>455</v>
      </c>
      <c r="C247" s="106"/>
      <c r="D247" s="106"/>
      <c r="E247" s="106"/>
      <c r="F247" s="107"/>
    </row>
    <row r="248" spans="1:6" ht="9.75" customHeight="1" x14ac:dyDescent="0.2">
      <c r="A248" s="107"/>
      <c r="B248" s="57"/>
      <c r="C248" s="106"/>
      <c r="D248" s="106"/>
      <c r="E248" s="106"/>
      <c r="F248" s="107"/>
    </row>
    <row r="249" spans="1:6" ht="28.5" customHeight="1" x14ac:dyDescent="0.2">
      <c r="A249" s="114"/>
      <c r="B249" s="115"/>
      <c r="C249" s="115"/>
      <c r="D249" s="115"/>
      <c r="E249" s="116" t="s">
        <v>74</v>
      </c>
      <c r="F249" s="117">
        <f>F222+F223+F224+F225+F226+F227+F228+F229+F230+F231+F232+F233+F234+F236+F238+F243+F246</f>
        <v>0</v>
      </c>
    </row>
    <row r="250" spans="1:6" ht="28.5" customHeight="1" x14ac:dyDescent="0.2">
      <c r="A250" s="114" t="s">
        <v>308</v>
      </c>
      <c r="B250" s="115"/>
      <c r="C250" s="115"/>
      <c r="D250" s="115"/>
      <c r="E250" s="115"/>
      <c r="F250" s="118"/>
    </row>
    <row r="251" spans="1:6" ht="28.5" customHeight="1" x14ac:dyDescent="0.2">
      <c r="A251" s="119"/>
      <c r="B251" s="77"/>
      <c r="C251" s="120" t="s">
        <v>125</v>
      </c>
      <c r="D251" s="120" t="s">
        <v>42</v>
      </c>
      <c r="E251" s="120" t="s">
        <v>126</v>
      </c>
      <c r="F251" s="119" t="s">
        <v>43</v>
      </c>
    </row>
    <row r="252" spans="1:6" ht="17.25" customHeight="1" x14ac:dyDescent="0.2">
      <c r="A252" s="103"/>
      <c r="B252" s="68" t="s">
        <v>453</v>
      </c>
      <c r="C252" s="104"/>
      <c r="D252" s="104"/>
      <c r="E252" s="104"/>
      <c r="F252" s="105"/>
    </row>
    <row r="253" spans="1:6" ht="17.25" customHeight="1" x14ac:dyDescent="0.2">
      <c r="A253" s="103" t="s">
        <v>132</v>
      </c>
      <c r="B253" s="123" t="s">
        <v>456</v>
      </c>
      <c r="C253" s="106">
        <v>5</v>
      </c>
      <c r="D253" s="106" t="s">
        <v>157</v>
      </c>
      <c r="E253" s="109">
        <v>0</v>
      </c>
      <c r="F253" s="110">
        <f>C253*E253</f>
        <v>0</v>
      </c>
    </row>
    <row r="254" spans="1:6" ht="17.25" customHeight="1" x14ac:dyDescent="0.2">
      <c r="A254" s="103" t="s">
        <v>135</v>
      </c>
      <c r="B254" s="123" t="s">
        <v>457</v>
      </c>
      <c r="C254" s="106">
        <v>9</v>
      </c>
      <c r="D254" s="106" t="s">
        <v>157</v>
      </c>
      <c r="E254" s="109">
        <v>0</v>
      </c>
      <c r="F254" s="110">
        <f>C254*E254</f>
        <v>0</v>
      </c>
    </row>
    <row r="255" spans="1:6" ht="17.25" customHeight="1" x14ac:dyDescent="0.2">
      <c r="A255" s="103" t="s">
        <v>137</v>
      </c>
      <c r="B255" s="123" t="s">
        <v>458</v>
      </c>
      <c r="C255" s="106">
        <v>9</v>
      </c>
      <c r="D255" s="106" t="s">
        <v>157</v>
      </c>
      <c r="E255" s="109">
        <v>0</v>
      </c>
      <c r="F255" s="110">
        <f>C255*E255</f>
        <v>0</v>
      </c>
    </row>
    <row r="256" spans="1:6" ht="17.25" customHeight="1" x14ac:dyDescent="0.2">
      <c r="A256" s="103" t="s">
        <v>139</v>
      </c>
      <c r="B256" s="123" t="s">
        <v>459</v>
      </c>
      <c r="C256" s="106">
        <v>36</v>
      </c>
      <c r="D256" s="106" t="s">
        <v>157</v>
      </c>
      <c r="E256" s="109">
        <v>0</v>
      </c>
      <c r="F256" s="110">
        <f>C256*E256</f>
        <v>0</v>
      </c>
    </row>
    <row r="257" spans="1:6" ht="17.25" customHeight="1" x14ac:dyDescent="0.2">
      <c r="A257" s="103"/>
      <c r="B257" s="125" t="s">
        <v>460</v>
      </c>
      <c r="C257" s="106"/>
      <c r="D257" s="106"/>
      <c r="E257" s="106"/>
      <c r="F257" s="107"/>
    </row>
    <row r="258" spans="1:6" ht="17.25" customHeight="1" x14ac:dyDescent="0.2">
      <c r="A258" s="103"/>
      <c r="B258" s="62" t="s">
        <v>317</v>
      </c>
      <c r="C258" s="106"/>
      <c r="D258" s="106"/>
      <c r="E258" s="106"/>
      <c r="F258" s="107"/>
    </row>
    <row r="259" spans="1:6" ht="17.25" customHeight="1" x14ac:dyDescent="0.2">
      <c r="A259" s="103"/>
      <c r="B259" s="62" t="s">
        <v>318</v>
      </c>
      <c r="C259" s="106"/>
      <c r="D259" s="106"/>
      <c r="E259" s="106"/>
      <c r="F259" s="107"/>
    </row>
    <row r="260" spans="1:6" ht="17.25" customHeight="1" x14ac:dyDescent="0.2">
      <c r="A260" s="103"/>
      <c r="B260" s="68" t="s">
        <v>461</v>
      </c>
      <c r="C260" s="106"/>
      <c r="D260" s="106"/>
      <c r="E260" s="106"/>
      <c r="F260" s="107"/>
    </row>
    <row r="261" spans="1:6" ht="17.25" customHeight="1" x14ac:dyDescent="0.2">
      <c r="A261" s="103" t="s">
        <v>141</v>
      </c>
      <c r="B261" s="123" t="s">
        <v>462</v>
      </c>
      <c r="C261" s="106">
        <v>200</v>
      </c>
      <c r="D261" s="106" t="s">
        <v>157</v>
      </c>
      <c r="E261" s="109">
        <v>0</v>
      </c>
      <c r="F261" s="110">
        <f>C261*E261</f>
        <v>0</v>
      </c>
    </row>
    <row r="262" spans="1:6" ht="17.25" customHeight="1" x14ac:dyDescent="0.2">
      <c r="A262" s="103" t="s">
        <v>142</v>
      </c>
      <c r="B262" s="111" t="s">
        <v>463</v>
      </c>
      <c r="C262" s="106">
        <v>50</v>
      </c>
      <c r="D262" s="106" t="s">
        <v>157</v>
      </c>
      <c r="E262" s="109">
        <v>0</v>
      </c>
      <c r="F262" s="110">
        <f>C262*E262</f>
        <v>0</v>
      </c>
    </row>
    <row r="263" spans="1:6" ht="30.75" customHeight="1" x14ac:dyDescent="0.2">
      <c r="A263" s="103"/>
      <c r="B263" s="70" t="s">
        <v>464</v>
      </c>
      <c r="C263" s="106"/>
      <c r="D263" s="106"/>
      <c r="E263" s="106"/>
      <c r="F263" s="107"/>
    </row>
    <row r="264" spans="1:6" ht="44.25" customHeight="1" x14ac:dyDescent="0.2">
      <c r="A264" s="103"/>
      <c r="B264" s="70" t="s">
        <v>465</v>
      </c>
      <c r="C264" s="106"/>
      <c r="D264" s="106"/>
      <c r="E264" s="106"/>
      <c r="F264" s="107"/>
    </row>
    <row r="265" spans="1:6" ht="17.25" customHeight="1" x14ac:dyDescent="0.2">
      <c r="A265" s="103"/>
      <c r="B265" s="68" t="s">
        <v>466</v>
      </c>
      <c r="C265" s="106"/>
      <c r="D265" s="106"/>
      <c r="E265" s="106"/>
      <c r="F265" s="107"/>
    </row>
    <row r="266" spans="1:6" ht="17.25" customHeight="1" x14ac:dyDescent="0.2">
      <c r="A266" s="103" t="s">
        <v>143</v>
      </c>
      <c r="B266" s="123" t="s">
        <v>467</v>
      </c>
      <c r="C266" s="106">
        <v>30</v>
      </c>
      <c r="D266" s="106" t="s">
        <v>157</v>
      </c>
      <c r="E266" s="109">
        <v>0</v>
      </c>
      <c r="F266" s="110">
        <f>C266*E266</f>
        <v>0</v>
      </c>
    </row>
    <row r="267" spans="1:6" ht="17.25" customHeight="1" x14ac:dyDescent="0.2">
      <c r="A267" s="103" t="s">
        <v>146</v>
      </c>
      <c r="B267" s="123" t="s">
        <v>468</v>
      </c>
      <c r="C267" s="106">
        <v>20</v>
      </c>
      <c r="D267" s="106" t="s">
        <v>157</v>
      </c>
      <c r="E267" s="109">
        <v>0</v>
      </c>
      <c r="F267" s="110">
        <f>C267*E267</f>
        <v>0</v>
      </c>
    </row>
    <row r="268" spans="1:6" ht="17.25" customHeight="1" x14ac:dyDescent="0.2">
      <c r="A268" s="103"/>
      <c r="B268" s="68" t="s">
        <v>469</v>
      </c>
      <c r="C268" s="106"/>
      <c r="D268" s="106"/>
      <c r="E268" s="106"/>
      <c r="F268" s="107"/>
    </row>
    <row r="269" spans="1:6" ht="17.25" customHeight="1" x14ac:dyDescent="0.2">
      <c r="A269" s="103" t="s">
        <v>148</v>
      </c>
      <c r="B269" s="123" t="s">
        <v>470</v>
      </c>
      <c r="C269" s="106">
        <v>70</v>
      </c>
      <c r="D269" s="106" t="s">
        <v>157</v>
      </c>
      <c r="E269" s="109">
        <v>0</v>
      </c>
      <c r="F269" s="110">
        <f>C269*E269</f>
        <v>0</v>
      </c>
    </row>
    <row r="270" spans="1:6" ht="17.25" customHeight="1" x14ac:dyDescent="0.2">
      <c r="A270" s="103" t="s">
        <v>150</v>
      </c>
      <c r="B270" s="123" t="s">
        <v>471</v>
      </c>
      <c r="C270" s="106">
        <v>100</v>
      </c>
      <c r="D270" s="106" t="s">
        <v>157</v>
      </c>
      <c r="E270" s="109">
        <v>0</v>
      </c>
      <c r="F270" s="110">
        <f>C270*E270</f>
        <v>0</v>
      </c>
    </row>
    <row r="271" spans="1:6" ht="17.25" customHeight="1" x14ac:dyDescent="0.2">
      <c r="A271" s="103"/>
      <c r="B271" s="125" t="s">
        <v>472</v>
      </c>
      <c r="C271" s="106"/>
      <c r="D271" s="106"/>
      <c r="E271" s="106"/>
      <c r="F271" s="107"/>
    </row>
    <row r="272" spans="1:6" ht="30.75" customHeight="1" x14ac:dyDescent="0.2">
      <c r="A272" s="103"/>
      <c r="B272" s="70" t="s">
        <v>405</v>
      </c>
      <c r="C272" s="106"/>
      <c r="D272" s="106"/>
      <c r="E272" s="106"/>
      <c r="F272" s="107"/>
    </row>
    <row r="273" spans="1:6" ht="17.25" customHeight="1" x14ac:dyDescent="0.2">
      <c r="A273" s="103"/>
      <c r="B273" s="62" t="s">
        <v>473</v>
      </c>
      <c r="C273" s="106"/>
      <c r="D273" s="106"/>
      <c r="E273" s="106"/>
      <c r="F273" s="107"/>
    </row>
    <row r="274" spans="1:6" ht="17.25" customHeight="1" x14ac:dyDescent="0.2">
      <c r="A274" s="103"/>
      <c r="B274" s="68" t="s">
        <v>472</v>
      </c>
      <c r="C274" s="106"/>
      <c r="D274" s="106"/>
      <c r="E274" s="106"/>
      <c r="F274" s="107"/>
    </row>
    <row r="275" spans="1:6" ht="17.25" customHeight="1" x14ac:dyDescent="0.2">
      <c r="A275" s="103" t="s">
        <v>153</v>
      </c>
      <c r="B275" s="123" t="s">
        <v>474</v>
      </c>
      <c r="C275" s="106">
        <v>82</v>
      </c>
      <c r="D275" s="106" t="s">
        <v>157</v>
      </c>
      <c r="E275" s="109">
        <v>0</v>
      </c>
      <c r="F275" s="110">
        <f>C275*E275</f>
        <v>0</v>
      </c>
    </row>
    <row r="276" spans="1:6" ht="17.25" customHeight="1" x14ac:dyDescent="0.2">
      <c r="A276" s="103"/>
      <c r="B276" s="68" t="s">
        <v>475</v>
      </c>
      <c r="C276" s="106"/>
      <c r="D276" s="106"/>
      <c r="E276" s="106"/>
      <c r="F276" s="107"/>
    </row>
    <row r="277" spans="1:6" ht="57.75" customHeight="1" x14ac:dyDescent="0.2">
      <c r="A277" s="103" t="s">
        <v>155</v>
      </c>
      <c r="B277" s="108" t="s">
        <v>476</v>
      </c>
      <c r="C277" s="106">
        <v>5</v>
      </c>
      <c r="D277" s="106" t="s">
        <v>134</v>
      </c>
      <c r="E277" s="109">
        <v>0</v>
      </c>
      <c r="F277" s="110">
        <f>C277*E277</f>
        <v>0</v>
      </c>
    </row>
    <row r="278" spans="1:6" ht="17.25" customHeight="1" x14ac:dyDescent="0.2">
      <c r="A278" s="103"/>
      <c r="B278" s="125" t="s">
        <v>477</v>
      </c>
      <c r="C278" s="106"/>
      <c r="D278" s="106"/>
      <c r="E278" s="106"/>
      <c r="F278" s="107"/>
    </row>
    <row r="279" spans="1:6" ht="30.75" customHeight="1" x14ac:dyDescent="0.2">
      <c r="A279" s="103"/>
      <c r="B279" s="70" t="s">
        <v>478</v>
      </c>
      <c r="C279" s="106"/>
      <c r="D279" s="106"/>
      <c r="E279" s="106"/>
      <c r="F279" s="107"/>
    </row>
    <row r="280" spans="1:6" ht="17.25" customHeight="1" x14ac:dyDescent="0.2">
      <c r="A280" s="103"/>
      <c r="B280" s="62" t="s">
        <v>479</v>
      </c>
      <c r="C280" s="106"/>
      <c r="D280" s="106"/>
      <c r="E280" s="106"/>
      <c r="F280" s="107"/>
    </row>
    <row r="281" spans="1:6" ht="44.25" customHeight="1" x14ac:dyDescent="0.2">
      <c r="A281" s="103"/>
      <c r="B281" s="65" t="s">
        <v>480</v>
      </c>
      <c r="C281" s="106"/>
      <c r="D281" s="106"/>
      <c r="E281" s="106"/>
      <c r="F281" s="107"/>
    </row>
    <row r="282" spans="1:6" ht="17.25" customHeight="1" x14ac:dyDescent="0.2">
      <c r="A282" s="103" t="s">
        <v>157</v>
      </c>
      <c r="B282" s="123" t="s">
        <v>481</v>
      </c>
      <c r="C282" s="106">
        <v>212</v>
      </c>
      <c r="D282" s="106" t="s">
        <v>145</v>
      </c>
      <c r="E282" s="109">
        <v>0</v>
      </c>
      <c r="F282" s="110">
        <f>C282*E282</f>
        <v>0</v>
      </c>
    </row>
    <row r="283" spans="1:6" ht="8.25" customHeight="1" x14ac:dyDescent="0.2">
      <c r="A283" s="107"/>
      <c r="B283" s="57"/>
      <c r="C283" s="106"/>
      <c r="D283" s="106"/>
      <c r="E283" s="106"/>
      <c r="F283" s="107"/>
    </row>
    <row r="284" spans="1:6" ht="28.5" customHeight="1" x14ac:dyDescent="0.2">
      <c r="A284" s="114"/>
      <c r="B284" s="115"/>
      <c r="C284" s="115"/>
      <c r="D284" s="115"/>
      <c r="E284" s="116" t="s">
        <v>74</v>
      </c>
      <c r="F284" s="117">
        <f>F253+F254+F255+F256+F261+F262+F266+F267+F269+F270+F275+F277+F282</f>
        <v>0</v>
      </c>
    </row>
    <row r="285" spans="1:6" ht="28.5" customHeight="1" x14ac:dyDescent="0.2">
      <c r="A285" s="114" t="s">
        <v>308</v>
      </c>
      <c r="B285" s="115"/>
      <c r="C285" s="115"/>
      <c r="D285" s="115"/>
      <c r="E285" s="115"/>
      <c r="F285" s="118"/>
    </row>
    <row r="286" spans="1:6" ht="28.5" customHeight="1" x14ac:dyDescent="0.2">
      <c r="A286" s="119"/>
      <c r="B286" s="77"/>
      <c r="C286" s="120" t="s">
        <v>125</v>
      </c>
      <c r="D286" s="120" t="s">
        <v>42</v>
      </c>
      <c r="E286" s="120" t="s">
        <v>126</v>
      </c>
      <c r="F286" s="119" t="s">
        <v>43</v>
      </c>
    </row>
    <row r="287" spans="1:6" ht="17.25" customHeight="1" x14ac:dyDescent="0.2">
      <c r="A287" s="103"/>
      <c r="B287" s="125" t="s">
        <v>482</v>
      </c>
      <c r="C287" s="104"/>
      <c r="D287" s="104"/>
      <c r="E287" s="104"/>
      <c r="F287" s="105"/>
    </row>
    <row r="288" spans="1:6" ht="17.25" customHeight="1" x14ac:dyDescent="0.2">
      <c r="A288" s="103"/>
      <c r="B288" s="62" t="s">
        <v>317</v>
      </c>
      <c r="C288" s="106"/>
      <c r="D288" s="106"/>
      <c r="E288" s="106"/>
      <c r="F288" s="107"/>
    </row>
    <row r="289" spans="1:6" ht="17.25" customHeight="1" x14ac:dyDescent="0.2">
      <c r="A289" s="103"/>
      <c r="B289" s="62" t="s">
        <v>318</v>
      </c>
      <c r="C289" s="106"/>
      <c r="D289" s="106"/>
      <c r="E289" s="106"/>
      <c r="F289" s="107"/>
    </row>
    <row r="290" spans="1:6" ht="17.25" customHeight="1" x14ac:dyDescent="0.2">
      <c r="A290" s="103"/>
      <c r="B290" s="68" t="s">
        <v>483</v>
      </c>
      <c r="C290" s="106"/>
      <c r="D290" s="106"/>
      <c r="E290" s="106"/>
      <c r="F290" s="107"/>
    </row>
    <row r="291" spans="1:6" ht="17.25" customHeight="1" x14ac:dyDescent="0.2">
      <c r="A291" s="103" t="s">
        <v>132</v>
      </c>
      <c r="B291" s="123" t="s">
        <v>484</v>
      </c>
      <c r="C291" s="106">
        <v>100</v>
      </c>
      <c r="D291" s="106" t="s">
        <v>157</v>
      </c>
      <c r="E291" s="109">
        <v>0</v>
      </c>
      <c r="F291" s="110">
        <f>C291*E291</f>
        <v>0</v>
      </c>
    </row>
    <row r="292" spans="1:6" ht="17.25" customHeight="1" x14ac:dyDescent="0.2">
      <c r="A292" s="103" t="s">
        <v>135</v>
      </c>
      <c r="B292" s="123" t="s">
        <v>485</v>
      </c>
      <c r="C292" s="106">
        <v>28</v>
      </c>
      <c r="D292" s="106" t="s">
        <v>157</v>
      </c>
      <c r="E292" s="109">
        <v>0</v>
      </c>
      <c r="F292" s="110">
        <f>C292*E292</f>
        <v>0</v>
      </c>
    </row>
    <row r="293" spans="1:6" ht="17.25" customHeight="1" x14ac:dyDescent="0.2">
      <c r="A293" s="103" t="s">
        <v>137</v>
      </c>
      <c r="B293" s="123" t="s">
        <v>486</v>
      </c>
      <c r="C293" s="106">
        <v>141</v>
      </c>
      <c r="D293" s="106" t="s">
        <v>157</v>
      </c>
      <c r="E293" s="109">
        <v>0</v>
      </c>
      <c r="F293" s="110">
        <f>C293*E293</f>
        <v>0</v>
      </c>
    </row>
    <row r="294" spans="1:6" ht="44.25" customHeight="1" x14ac:dyDescent="0.2">
      <c r="A294" s="103"/>
      <c r="B294" s="70" t="s">
        <v>487</v>
      </c>
      <c r="C294" s="106"/>
      <c r="D294" s="106"/>
      <c r="E294" s="106"/>
      <c r="F294" s="107"/>
    </row>
    <row r="295" spans="1:6" ht="17.25" customHeight="1" x14ac:dyDescent="0.2">
      <c r="A295" s="103"/>
      <c r="B295" s="68" t="s">
        <v>488</v>
      </c>
      <c r="C295" s="106"/>
      <c r="D295" s="106"/>
      <c r="E295" s="106"/>
      <c r="F295" s="107"/>
    </row>
    <row r="296" spans="1:6" ht="17.25" customHeight="1" x14ac:dyDescent="0.2">
      <c r="A296" s="103" t="s">
        <v>139</v>
      </c>
      <c r="B296" s="123" t="s">
        <v>489</v>
      </c>
      <c r="C296" s="106">
        <v>25</v>
      </c>
      <c r="D296" s="106" t="s">
        <v>145</v>
      </c>
      <c r="E296" s="109">
        <v>0</v>
      </c>
      <c r="F296" s="110">
        <f>C296*E296</f>
        <v>0</v>
      </c>
    </row>
    <row r="297" spans="1:6" ht="30.75" customHeight="1" x14ac:dyDescent="0.2">
      <c r="A297" s="103" t="s">
        <v>141</v>
      </c>
      <c r="B297" s="112" t="s">
        <v>490</v>
      </c>
      <c r="C297" s="106">
        <v>4</v>
      </c>
      <c r="D297" s="106" t="s">
        <v>157</v>
      </c>
      <c r="E297" s="109">
        <v>0</v>
      </c>
      <c r="F297" s="110">
        <f>C297*E297</f>
        <v>0</v>
      </c>
    </row>
    <row r="298" spans="1:6" ht="30.75" customHeight="1" x14ac:dyDescent="0.2">
      <c r="A298" s="103"/>
      <c r="B298" s="70" t="s">
        <v>491</v>
      </c>
      <c r="C298" s="106"/>
      <c r="D298" s="106"/>
      <c r="E298" s="106"/>
      <c r="F298" s="107"/>
    </row>
    <row r="299" spans="1:6" ht="17.25" customHeight="1" x14ac:dyDescent="0.2">
      <c r="A299" s="103"/>
      <c r="B299" s="62" t="s">
        <v>492</v>
      </c>
      <c r="C299" s="106"/>
      <c r="D299" s="106"/>
      <c r="E299" s="106"/>
      <c r="F299" s="107"/>
    </row>
    <row r="300" spans="1:6" ht="17.25" customHeight="1" x14ac:dyDescent="0.2">
      <c r="A300" s="103"/>
      <c r="B300" s="68" t="s">
        <v>493</v>
      </c>
      <c r="C300" s="106"/>
      <c r="D300" s="106"/>
      <c r="E300" s="106"/>
      <c r="F300" s="107"/>
    </row>
    <row r="301" spans="1:6" ht="71.25" customHeight="1" x14ac:dyDescent="0.2">
      <c r="A301" s="103" t="s">
        <v>142</v>
      </c>
      <c r="B301" s="108" t="s">
        <v>494</v>
      </c>
      <c r="C301" s="106">
        <v>48</v>
      </c>
      <c r="D301" s="106" t="s">
        <v>145</v>
      </c>
      <c r="E301" s="109">
        <v>0</v>
      </c>
      <c r="F301" s="110">
        <f>C301*E301</f>
        <v>0</v>
      </c>
    </row>
    <row r="302" spans="1:6" ht="17.25" customHeight="1" x14ac:dyDescent="0.2">
      <c r="A302" s="103"/>
      <c r="B302" s="125" t="s">
        <v>495</v>
      </c>
      <c r="C302" s="106"/>
      <c r="D302" s="106"/>
      <c r="E302" s="106"/>
      <c r="F302" s="107"/>
    </row>
    <row r="303" spans="1:6" ht="30.75" customHeight="1" x14ac:dyDescent="0.2">
      <c r="A303" s="103"/>
      <c r="B303" s="70" t="s">
        <v>375</v>
      </c>
      <c r="C303" s="106"/>
      <c r="D303" s="106"/>
      <c r="E303" s="106"/>
      <c r="F303" s="107"/>
    </row>
    <row r="304" spans="1:6" ht="71.25" customHeight="1" x14ac:dyDescent="0.2">
      <c r="A304" s="103"/>
      <c r="B304" s="70" t="s">
        <v>496</v>
      </c>
      <c r="C304" s="106"/>
      <c r="D304" s="106"/>
      <c r="E304" s="106"/>
      <c r="F304" s="107"/>
    </row>
    <row r="305" spans="1:6" ht="17.25" customHeight="1" x14ac:dyDescent="0.2">
      <c r="A305" s="103"/>
      <c r="B305" s="68" t="s">
        <v>497</v>
      </c>
      <c r="C305" s="106"/>
      <c r="D305" s="106"/>
      <c r="E305" s="106"/>
      <c r="F305" s="107"/>
    </row>
    <row r="306" spans="1:6" ht="17.25" customHeight="1" x14ac:dyDescent="0.2">
      <c r="A306" s="103" t="s">
        <v>143</v>
      </c>
      <c r="B306" s="123" t="s">
        <v>498</v>
      </c>
      <c r="C306" s="106">
        <v>4</v>
      </c>
      <c r="D306" s="106" t="s">
        <v>157</v>
      </c>
      <c r="E306" s="109">
        <v>0</v>
      </c>
      <c r="F306" s="110">
        <f>C306*E306</f>
        <v>0</v>
      </c>
    </row>
    <row r="307" spans="1:6" ht="17.25" customHeight="1" x14ac:dyDescent="0.2">
      <c r="A307" s="103" t="s">
        <v>146</v>
      </c>
      <c r="B307" s="123" t="s">
        <v>499</v>
      </c>
      <c r="C307" s="106">
        <v>4</v>
      </c>
      <c r="D307" s="106" t="s">
        <v>157</v>
      </c>
      <c r="E307" s="109">
        <v>0</v>
      </c>
      <c r="F307" s="110">
        <f>C307*E307</f>
        <v>0</v>
      </c>
    </row>
    <row r="308" spans="1:6" ht="44.25" customHeight="1" x14ac:dyDescent="0.2">
      <c r="A308" s="103" t="s">
        <v>148</v>
      </c>
      <c r="B308" s="108" t="s">
        <v>500</v>
      </c>
      <c r="C308" s="106">
        <v>5</v>
      </c>
      <c r="D308" s="106" t="s">
        <v>157</v>
      </c>
      <c r="E308" s="109">
        <v>0</v>
      </c>
      <c r="F308" s="110">
        <f>C308*E308</f>
        <v>0</v>
      </c>
    </row>
    <row r="309" spans="1:6" ht="71.25" customHeight="1" x14ac:dyDescent="0.2">
      <c r="A309" s="103"/>
      <c r="B309" s="70" t="s">
        <v>501</v>
      </c>
      <c r="C309" s="106"/>
      <c r="D309" s="106"/>
      <c r="E309" s="106"/>
      <c r="F309" s="107"/>
    </row>
    <row r="310" spans="1:6" ht="17.25" customHeight="1" x14ac:dyDescent="0.2">
      <c r="A310" s="103"/>
      <c r="B310" s="68" t="s">
        <v>497</v>
      </c>
      <c r="C310" s="106"/>
      <c r="D310" s="106"/>
      <c r="E310" s="106"/>
      <c r="F310" s="107"/>
    </row>
    <row r="311" spans="1:6" ht="7.5" customHeight="1" x14ac:dyDescent="0.2">
      <c r="A311" s="107"/>
      <c r="B311" s="57"/>
      <c r="C311" s="106"/>
      <c r="D311" s="106"/>
      <c r="E311" s="106"/>
      <c r="F311" s="107"/>
    </row>
    <row r="312" spans="1:6" ht="28.5" customHeight="1" x14ac:dyDescent="0.2">
      <c r="A312" s="114"/>
      <c r="B312" s="115"/>
      <c r="C312" s="115"/>
      <c r="D312" s="115"/>
      <c r="E312" s="116" t="s">
        <v>74</v>
      </c>
      <c r="F312" s="117">
        <f>F291+F292+F293+F296+F297+F301+F306+F307+F308</f>
        <v>0</v>
      </c>
    </row>
    <row r="313" spans="1:6" ht="28.5" customHeight="1" x14ac:dyDescent="0.2">
      <c r="A313" s="114" t="s">
        <v>308</v>
      </c>
      <c r="B313" s="115"/>
      <c r="C313" s="115"/>
      <c r="D313" s="115"/>
      <c r="E313" s="115"/>
      <c r="F313" s="118"/>
    </row>
    <row r="314" spans="1:6" ht="28.5" customHeight="1" x14ac:dyDescent="0.2">
      <c r="A314" s="119"/>
      <c r="B314" s="77"/>
      <c r="C314" s="120" t="s">
        <v>125</v>
      </c>
      <c r="D314" s="120" t="s">
        <v>42</v>
      </c>
      <c r="E314" s="120" t="s">
        <v>126</v>
      </c>
      <c r="F314" s="119" t="s">
        <v>43</v>
      </c>
    </row>
    <row r="315" spans="1:6" ht="17.25" customHeight="1" x14ac:dyDescent="0.2">
      <c r="A315" s="103" t="s">
        <v>132</v>
      </c>
      <c r="B315" s="123" t="s">
        <v>502</v>
      </c>
      <c r="C315" s="104">
        <v>8</v>
      </c>
      <c r="D315" s="104" t="s">
        <v>157</v>
      </c>
      <c r="E315" s="121">
        <v>0</v>
      </c>
      <c r="F315" s="122">
        <f>C315*E315</f>
        <v>0</v>
      </c>
    </row>
    <row r="316" spans="1:6" ht="17.25" customHeight="1" x14ac:dyDescent="0.2">
      <c r="A316" s="103" t="s">
        <v>135</v>
      </c>
      <c r="B316" s="123" t="s">
        <v>503</v>
      </c>
      <c r="C316" s="106">
        <v>14</v>
      </c>
      <c r="D316" s="106" t="s">
        <v>157</v>
      </c>
      <c r="E316" s="109">
        <v>0</v>
      </c>
      <c r="F316" s="110">
        <f>C316*E316</f>
        <v>0</v>
      </c>
    </row>
    <row r="317" spans="1:6" ht="17.25" customHeight="1" x14ac:dyDescent="0.2">
      <c r="A317" s="103"/>
      <c r="B317" s="125" t="s">
        <v>504</v>
      </c>
      <c r="C317" s="106"/>
      <c r="D317" s="106"/>
      <c r="E317" s="106"/>
      <c r="F317" s="107"/>
    </row>
    <row r="318" spans="1:6" ht="30.75" customHeight="1" x14ac:dyDescent="0.2">
      <c r="A318" s="103"/>
      <c r="B318" s="70" t="s">
        <v>505</v>
      </c>
      <c r="C318" s="106"/>
      <c r="D318" s="106"/>
      <c r="E318" s="106"/>
      <c r="F318" s="107"/>
    </row>
    <row r="319" spans="1:6" ht="30.75" customHeight="1" x14ac:dyDescent="0.2">
      <c r="A319" s="103"/>
      <c r="B319" s="70" t="s">
        <v>506</v>
      </c>
      <c r="C319" s="106"/>
      <c r="D319" s="106"/>
      <c r="E319" s="106"/>
      <c r="F319" s="107"/>
    </row>
    <row r="320" spans="1:6" ht="57.75" customHeight="1" x14ac:dyDescent="0.2">
      <c r="A320" s="103"/>
      <c r="B320" s="65" t="s">
        <v>507</v>
      </c>
      <c r="C320" s="106"/>
      <c r="D320" s="106"/>
      <c r="E320" s="106"/>
      <c r="F320" s="107"/>
    </row>
    <row r="321" spans="1:6" ht="17.25" customHeight="1" x14ac:dyDescent="0.2">
      <c r="A321" s="103" t="s">
        <v>137</v>
      </c>
      <c r="B321" s="123" t="s">
        <v>508</v>
      </c>
      <c r="C321" s="106">
        <v>2</v>
      </c>
      <c r="D321" s="106" t="s">
        <v>134</v>
      </c>
      <c r="E321" s="109">
        <v>0</v>
      </c>
      <c r="F321" s="110">
        <f>C321*E321</f>
        <v>0</v>
      </c>
    </row>
    <row r="322" spans="1:6" ht="17.25" customHeight="1" x14ac:dyDescent="0.2">
      <c r="A322" s="103"/>
      <c r="B322" s="68" t="s">
        <v>509</v>
      </c>
      <c r="C322" s="106"/>
      <c r="D322" s="106"/>
      <c r="E322" s="106"/>
      <c r="F322" s="107"/>
    </row>
    <row r="323" spans="1:6" ht="17.25" customHeight="1" x14ac:dyDescent="0.2">
      <c r="A323" s="103" t="s">
        <v>139</v>
      </c>
      <c r="B323" s="123" t="s">
        <v>510</v>
      </c>
      <c r="C323" s="106">
        <v>4</v>
      </c>
      <c r="D323" s="106" t="s">
        <v>157</v>
      </c>
      <c r="E323" s="109">
        <v>0</v>
      </c>
      <c r="F323" s="110">
        <f>C323*E323</f>
        <v>0</v>
      </c>
    </row>
    <row r="324" spans="1:6" ht="30.75" customHeight="1" x14ac:dyDescent="0.2">
      <c r="A324" s="103"/>
      <c r="B324" s="70" t="s">
        <v>511</v>
      </c>
      <c r="C324" s="106"/>
      <c r="D324" s="106"/>
      <c r="E324" s="106"/>
      <c r="F324" s="107"/>
    </row>
    <row r="325" spans="1:6" ht="44.25" customHeight="1" x14ac:dyDescent="0.2">
      <c r="A325" s="103"/>
      <c r="B325" s="65" t="s">
        <v>512</v>
      </c>
      <c r="C325" s="106"/>
      <c r="D325" s="106"/>
      <c r="E325" s="106"/>
      <c r="F325" s="107"/>
    </row>
    <row r="326" spans="1:6" ht="17.25" customHeight="1" x14ac:dyDescent="0.2">
      <c r="A326" s="103" t="s">
        <v>141</v>
      </c>
      <c r="B326" s="123" t="s">
        <v>513</v>
      </c>
      <c r="C326" s="106">
        <v>1</v>
      </c>
      <c r="D326" s="106" t="s">
        <v>134</v>
      </c>
      <c r="E326" s="109">
        <v>0</v>
      </c>
      <c r="F326" s="110">
        <f>C326*E326</f>
        <v>0</v>
      </c>
    </row>
    <row r="327" spans="1:6" ht="44.25" customHeight="1" x14ac:dyDescent="0.2">
      <c r="A327" s="103"/>
      <c r="B327" s="65" t="s">
        <v>514</v>
      </c>
      <c r="C327" s="106"/>
      <c r="D327" s="106"/>
      <c r="E327" s="106"/>
      <c r="F327" s="107"/>
    </row>
    <row r="328" spans="1:6" ht="17.25" customHeight="1" x14ac:dyDescent="0.2">
      <c r="A328" s="103" t="s">
        <v>142</v>
      </c>
      <c r="B328" s="123" t="s">
        <v>515</v>
      </c>
      <c r="C328" s="106">
        <v>1</v>
      </c>
      <c r="D328" s="106" t="s">
        <v>134</v>
      </c>
      <c r="E328" s="109">
        <v>0</v>
      </c>
      <c r="F328" s="110">
        <f>C328*E328</f>
        <v>0</v>
      </c>
    </row>
    <row r="329" spans="1:6" ht="44.25" customHeight="1" x14ac:dyDescent="0.2">
      <c r="A329" s="103"/>
      <c r="B329" s="65" t="s">
        <v>512</v>
      </c>
      <c r="C329" s="106"/>
      <c r="D329" s="106"/>
      <c r="E329" s="106"/>
      <c r="F329" s="107"/>
    </row>
    <row r="330" spans="1:6" ht="30.75" customHeight="1" x14ac:dyDescent="0.2">
      <c r="A330" s="103" t="s">
        <v>143</v>
      </c>
      <c r="B330" s="108" t="s">
        <v>516</v>
      </c>
      <c r="C330" s="106">
        <v>1</v>
      </c>
      <c r="D330" s="106" t="s">
        <v>134</v>
      </c>
      <c r="E330" s="109">
        <v>0</v>
      </c>
      <c r="F330" s="110">
        <f>C330*E330</f>
        <v>0</v>
      </c>
    </row>
    <row r="331" spans="1:6" ht="44.25" customHeight="1" x14ac:dyDescent="0.2">
      <c r="A331" s="103" t="s">
        <v>146</v>
      </c>
      <c r="B331" s="112" t="s">
        <v>517</v>
      </c>
      <c r="C331" s="106">
        <v>1</v>
      </c>
      <c r="D331" s="106" t="s">
        <v>134</v>
      </c>
      <c r="E331" s="109">
        <v>0</v>
      </c>
      <c r="F331" s="110">
        <f>C331*E331</f>
        <v>0</v>
      </c>
    </row>
    <row r="332" spans="1:6" ht="17.25" customHeight="1" x14ac:dyDescent="0.2">
      <c r="A332" s="103"/>
      <c r="B332" s="62" t="s">
        <v>518</v>
      </c>
      <c r="C332" s="106"/>
      <c r="D332" s="106"/>
      <c r="E332" s="106"/>
      <c r="F332" s="107"/>
    </row>
    <row r="333" spans="1:6" ht="17.25" customHeight="1" x14ac:dyDescent="0.2">
      <c r="A333" s="103"/>
      <c r="B333" s="68" t="s">
        <v>519</v>
      </c>
      <c r="C333" s="106"/>
      <c r="D333" s="106"/>
      <c r="E333" s="106"/>
      <c r="F333" s="107"/>
    </row>
    <row r="334" spans="1:6" ht="17.25" customHeight="1" x14ac:dyDescent="0.2">
      <c r="A334" s="103" t="s">
        <v>148</v>
      </c>
      <c r="B334" s="123" t="s">
        <v>520</v>
      </c>
      <c r="C334" s="106">
        <v>2</v>
      </c>
      <c r="D334" s="106" t="s">
        <v>134</v>
      </c>
      <c r="E334" s="109">
        <v>0</v>
      </c>
      <c r="F334" s="110">
        <f>C334*E334</f>
        <v>0</v>
      </c>
    </row>
    <row r="335" spans="1:6" ht="17.25" customHeight="1" x14ac:dyDescent="0.2">
      <c r="A335" s="103"/>
      <c r="B335" s="125" t="s">
        <v>521</v>
      </c>
      <c r="C335" s="106"/>
      <c r="D335" s="106"/>
      <c r="E335" s="106"/>
      <c r="F335" s="107"/>
    </row>
    <row r="336" spans="1:6" ht="30.75" customHeight="1" x14ac:dyDescent="0.2">
      <c r="A336" s="103"/>
      <c r="B336" s="70" t="s">
        <v>505</v>
      </c>
      <c r="C336" s="106"/>
      <c r="D336" s="106"/>
      <c r="E336" s="106"/>
      <c r="F336" s="107"/>
    </row>
    <row r="337" spans="1:6" ht="30.75" customHeight="1" x14ac:dyDescent="0.2">
      <c r="A337" s="103"/>
      <c r="B337" s="70" t="s">
        <v>522</v>
      </c>
      <c r="C337" s="106"/>
      <c r="D337" s="106"/>
      <c r="E337" s="106"/>
      <c r="F337" s="107"/>
    </row>
    <row r="338" spans="1:6" ht="44.25" customHeight="1" x14ac:dyDescent="0.2">
      <c r="A338" s="103"/>
      <c r="B338" s="65" t="s">
        <v>523</v>
      </c>
      <c r="C338" s="106"/>
      <c r="D338" s="106"/>
      <c r="E338" s="106"/>
      <c r="F338" s="107"/>
    </row>
    <row r="339" spans="1:6" ht="7.5" customHeight="1" x14ac:dyDescent="0.2">
      <c r="A339" s="107"/>
      <c r="B339" s="57"/>
      <c r="C339" s="106"/>
      <c r="D339" s="106"/>
      <c r="E339" s="106"/>
      <c r="F339" s="107"/>
    </row>
    <row r="340" spans="1:6" ht="28.5" customHeight="1" x14ac:dyDescent="0.2">
      <c r="A340" s="114"/>
      <c r="B340" s="115"/>
      <c r="C340" s="115"/>
      <c r="D340" s="115"/>
      <c r="E340" s="116" t="s">
        <v>74</v>
      </c>
      <c r="F340" s="117">
        <f>F315+F316+F321+F323+F326+F328+F330+F331+F334</f>
        <v>0</v>
      </c>
    </row>
    <row r="341" spans="1:6" ht="28.5" customHeight="1" x14ac:dyDescent="0.2">
      <c r="A341" s="114" t="s">
        <v>308</v>
      </c>
      <c r="B341" s="115"/>
      <c r="C341" s="115"/>
      <c r="D341" s="115"/>
      <c r="E341" s="115"/>
      <c r="F341" s="118"/>
    </row>
    <row r="342" spans="1:6" ht="28.5" customHeight="1" x14ac:dyDescent="0.2">
      <c r="A342" s="119"/>
      <c r="B342" s="77"/>
      <c r="C342" s="120" t="s">
        <v>125</v>
      </c>
      <c r="D342" s="120" t="s">
        <v>42</v>
      </c>
      <c r="E342" s="120" t="s">
        <v>126</v>
      </c>
      <c r="F342" s="119" t="s">
        <v>43</v>
      </c>
    </row>
    <row r="343" spans="1:6" ht="17.25" customHeight="1" x14ac:dyDescent="0.2">
      <c r="A343" s="103" t="s">
        <v>132</v>
      </c>
      <c r="B343" s="123" t="s">
        <v>524</v>
      </c>
      <c r="C343" s="104">
        <v>7</v>
      </c>
      <c r="D343" s="104" t="s">
        <v>157</v>
      </c>
      <c r="E343" s="121">
        <v>0</v>
      </c>
      <c r="F343" s="122">
        <f>C343*E343</f>
        <v>0</v>
      </c>
    </row>
    <row r="344" spans="1:6" ht="17.25" customHeight="1" x14ac:dyDescent="0.2">
      <c r="A344" s="103"/>
      <c r="B344" s="68" t="s">
        <v>509</v>
      </c>
      <c r="C344" s="106"/>
      <c r="D344" s="106"/>
      <c r="E344" s="106"/>
      <c r="F344" s="107"/>
    </row>
    <row r="345" spans="1:6" ht="17.25" customHeight="1" x14ac:dyDescent="0.2">
      <c r="A345" s="103" t="s">
        <v>135</v>
      </c>
      <c r="B345" s="123" t="s">
        <v>510</v>
      </c>
      <c r="C345" s="106">
        <v>8</v>
      </c>
      <c r="D345" s="106" t="s">
        <v>157</v>
      </c>
      <c r="E345" s="109">
        <v>0</v>
      </c>
      <c r="F345" s="110">
        <f>C345*E345</f>
        <v>0</v>
      </c>
    </row>
    <row r="346" spans="1:6" ht="30.75" customHeight="1" x14ac:dyDescent="0.2">
      <c r="A346" s="103"/>
      <c r="B346" s="70" t="s">
        <v>511</v>
      </c>
      <c r="C346" s="106"/>
      <c r="D346" s="106"/>
      <c r="E346" s="106"/>
      <c r="F346" s="107"/>
    </row>
    <row r="347" spans="1:6" ht="44.25" customHeight="1" x14ac:dyDescent="0.2">
      <c r="A347" s="103"/>
      <c r="B347" s="65" t="s">
        <v>514</v>
      </c>
      <c r="C347" s="106"/>
      <c r="D347" s="106"/>
      <c r="E347" s="106"/>
      <c r="F347" s="107"/>
    </row>
    <row r="348" spans="1:6" ht="17.25" customHeight="1" x14ac:dyDescent="0.2">
      <c r="A348" s="103" t="s">
        <v>137</v>
      </c>
      <c r="B348" s="123" t="s">
        <v>525</v>
      </c>
      <c r="C348" s="106">
        <v>1</v>
      </c>
      <c r="D348" s="106" t="s">
        <v>134</v>
      </c>
      <c r="E348" s="109">
        <v>0</v>
      </c>
      <c r="F348" s="110">
        <f>C348*E348</f>
        <v>0</v>
      </c>
    </row>
    <row r="349" spans="1:6" ht="17.25" customHeight="1" x14ac:dyDescent="0.2">
      <c r="A349" s="103" t="s">
        <v>139</v>
      </c>
      <c r="B349" s="123" t="s">
        <v>526</v>
      </c>
      <c r="C349" s="106">
        <v>1</v>
      </c>
      <c r="D349" s="106" t="s">
        <v>134</v>
      </c>
      <c r="E349" s="109">
        <v>0</v>
      </c>
      <c r="F349" s="110">
        <f>C349*E349</f>
        <v>0</v>
      </c>
    </row>
    <row r="350" spans="1:6" ht="17.25" customHeight="1" x14ac:dyDescent="0.2">
      <c r="A350" s="103" t="s">
        <v>141</v>
      </c>
      <c r="B350" s="123" t="s">
        <v>527</v>
      </c>
      <c r="C350" s="106">
        <v>2</v>
      </c>
      <c r="D350" s="106" t="s">
        <v>134</v>
      </c>
      <c r="E350" s="109">
        <v>0</v>
      </c>
      <c r="F350" s="110">
        <f>C350*E350</f>
        <v>0</v>
      </c>
    </row>
    <row r="351" spans="1:6" ht="30.75" customHeight="1" x14ac:dyDescent="0.2">
      <c r="A351" s="103"/>
      <c r="B351" s="70" t="s">
        <v>528</v>
      </c>
      <c r="C351" s="106"/>
      <c r="D351" s="106"/>
      <c r="E351" s="106"/>
      <c r="F351" s="107"/>
    </row>
    <row r="352" spans="1:6" ht="17.25" customHeight="1" x14ac:dyDescent="0.2">
      <c r="A352" s="103"/>
      <c r="B352" s="68" t="s">
        <v>529</v>
      </c>
      <c r="C352" s="106"/>
      <c r="D352" s="106"/>
      <c r="E352" s="106"/>
      <c r="F352" s="107"/>
    </row>
    <row r="353" spans="1:6" ht="17.25" customHeight="1" x14ac:dyDescent="0.2">
      <c r="A353" s="103" t="s">
        <v>142</v>
      </c>
      <c r="B353" s="123" t="s">
        <v>530</v>
      </c>
      <c r="C353" s="106">
        <v>15</v>
      </c>
      <c r="D353" s="106" t="s">
        <v>134</v>
      </c>
      <c r="E353" s="109">
        <v>0</v>
      </c>
      <c r="F353" s="110">
        <f>C353*E353</f>
        <v>0</v>
      </c>
    </row>
    <row r="354" spans="1:6" ht="17.25" customHeight="1" x14ac:dyDescent="0.2">
      <c r="A354" s="103" t="s">
        <v>143</v>
      </c>
      <c r="B354" s="123" t="s">
        <v>531</v>
      </c>
      <c r="C354" s="106">
        <v>120</v>
      </c>
      <c r="D354" s="106" t="s">
        <v>134</v>
      </c>
      <c r="E354" s="109">
        <v>0</v>
      </c>
      <c r="F354" s="110">
        <f>C354*E354</f>
        <v>0</v>
      </c>
    </row>
    <row r="355" spans="1:6" ht="17.25" customHeight="1" x14ac:dyDescent="0.2">
      <c r="A355" s="103"/>
      <c r="B355" s="125" t="s">
        <v>532</v>
      </c>
      <c r="C355" s="106"/>
      <c r="D355" s="106"/>
      <c r="E355" s="106"/>
      <c r="F355" s="107"/>
    </row>
    <row r="356" spans="1:6" ht="30.75" customHeight="1" x14ac:dyDescent="0.2">
      <c r="A356" s="103"/>
      <c r="B356" s="70" t="s">
        <v>505</v>
      </c>
      <c r="C356" s="106"/>
      <c r="D356" s="106"/>
      <c r="E356" s="106"/>
      <c r="F356" s="107"/>
    </row>
    <row r="357" spans="1:6" ht="30.75" customHeight="1" x14ac:dyDescent="0.2">
      <c r="A357" s="103"/>
      <c r="B357" s="70" t="s">
        <v>533</v>
      </c>
      <c r="C357" s="106"/>
      <c r="D357" s="106"/>
      <c r="E357" s="106"/>
      <c r="F357" s="107"/>
    </row>
    <row r="358" spans="1:6" ht="44.25" customHeight="1" x14ac:dyDescent="0.2">
      <c r="A358" s="103"/>
      <c r="B358" s="65" t="s">
        <v>534</v>
      </c>
      <c r="C358" s="106"/>
      <c r="D358" s="106"/>
      <c r="E358" s="106"/>
      <c r="F358" s="107"/>
    </row>
    <row r="359" spans="1:6" ht="30.75" customHeight="1" x14ac:dyDescent="0.2">
      <c r="A359" s="103" t="s">
        <v>146</v>
      </c>
      <c r="B359" s="108" t="s">
        <v>535</v>
      </c>
      <c r="C359" s="106">
        <v>2</v>
      </c>
      <c r="D359" s="106" t="s">
        <v>134</v>
      </c>
      <c r="E359" s="109">
        <v>0</v>
      </c>
      <c r="F359" s="110">
        <f>C359*E359</f>
        <v>0</v>
      </c>
    </row>
    <row r="360" spans="1:6" ht="30.75" customHeight="1" x14ac:dyDescent="0.2">
      <c r="A360" s="103" t="s">
        <v>148</v>
      </c>
      <c r="B360" s="112" t="s">
        <v>536</v>
      </c>
      <c r="C360" s="106">
        <v>7</v>
      </c>
      <c r="D360" s="106" t="s">
        <v>157</v>
      </c>
      <c r="E360" s="109">
        <v>0</v>
      </c>
      <c r="F360" s="110">
        <f>C360*E360</f>
        <v>0</v>
      </c>
    </row>
    <row r="361" spans="1:6" ht="30.75" customHeight="1" x14ac:dyDescent="0.2">
      <c r="A361" s="103"/>
      <c r="B361" s="70" t="s">
        <v>537</v>
      </c>
      <c r="C361" s="106"/>
      <c r="D361" s="106"/>
      <c r="E361" s="106"/>
      <c r="F361" s="107"/>
    </row>
    <row r="362" spans="1:6" ht="17.25" customHeight="1" x14ac:dyDescent="0.2">
      <c r="A362" s="103"/>
      <c r="B362" s="68" t="s">
        <v>538</v>
      </c>
      <c r="C362" s="106"/>
      <c r="D362" s="106"/>
      <c r="E362" s="106"/>
      <c r="F362" s="107"/>
    </row>
    <row r="363" spans="1:6" ht="30.75" customHeight="1" x14ac:dyDescent="0.2">
      <c r="A363" s="103" t="s">
        <v>150</v>
      </c>
      <c r="B363" s="108" t="s">
        <v>539</v>
      </c>
      <c r="C363" s="106">
        <v>7</v>
      </c>
      <c r="D363" s="106" t="s">
        <v>134</v>
      </c>
      <c r="E363" s="109">
        <v>0</v>
      </c>
      <c r="F363" s="110">
        <f>C363*E363</f>
        <v>0</v>
      </c>
    </row>
    <row r="364" spans="1:6" ht="30.75" customHeight="1" x14ac:dyDescent="0.2">
      <c r="A364" s="103" t="s">
        <v>153</v>
      </c>
      <c r="B364" s="112" t="s">
        <v>540</v>
      </c>
      <c r="C364" s="106">
        <v>2</v>
      </c>
      <c r="D364" s="106" t="s">
        <v>134</v>
      </c>
      <c r="E364" s="109">
        <v>0</v>
      </c>
      <c r="F364" s="110">
        <f>C364*E364</f>
        <v>0</v>
      </c>
    </row>
    <row r="365" spans="1:6" ht="57.75" customHeight="1" x14ac:dyDescent="0.2">
      <c r="A365" s="103" t="s">
        <v>155</v>
      </c>
      <c r="B365" s="112" t="s">
        <v>541</v>
      </c>
      <c r="C365" s="106">
        <v>2</v>
      </c>
      <c r="D365" s="106" t="s">
        <v>134</v>
      </c>
      <c r="E365" s="109">
        <v>0</v>
      </c>
      <c r="F365" s="110">
        <f>C365*E365</f>
        <v>0</v>
      </c>
    </row>
    <row r="366" spans="1:6" ht="57.75" customHeight="1" x14ac:dyDescent="0.2">
      <c r="A366" s="103" t="s">
        <v>157</v>
      </c>
      <c r="B366" s="112" t="s">
        <v>542</v>
      </c>
      <c r="C366" s="106">
        <v>1</v>
      </c>
      <c r="D366" s="106" t="s">
        <v>134</v>
      </c>
      <c r="E366" s="109">
        <v>0</v>
      </c>
      <c r="F366" s="110">
        <f>C366*E366</f>
        <v>0</v>
      </c>
    </row>
    <row r="367" spans="1:6" ht="7.5" customHeight="1" x14ac:dyDescent="0.2">
      <c r="A367" s="107"/>
      <c r="B367" s="57"/>
      <c r="C367" s="106"/>
      <c r="D367" s="106"/>
      <c r="E367" s="106"/>
      <c r="F367" s="107"/>
    </row>
    <row r="368" spans="1:6" ht="28.5" customHeight="1" x14ac:dyDescent="0.2">
      <c r="A368" s="114"/>
      <c r="B368" s="115"/>
      <c r="C368" s="115"/>
      <c r="D368" s="115"/>
      <c r="E368" s="116" t="s">
        <v>74</v>
      </c>
      <c r="F368" s="117">
        <f>F343+F345+F348+F349+F350+F353+F354+F359+F360+F363+F364+F365+F366</f>
        <v>0</v>
      </c>
    </row>
    <row r="369" spans="1:6" ht="28.5" customHeight="1" x14ac:dyDescent="0.2">
      <c r="A369" s="114" t="s">
        <v>308</v>
      </c>
      <c r="B369" s="115"/>
      <c r="C369" s="115"/>
      <c r="D369" s="115"/>
      <c r="E369" s="115"/>
      <c r="F369" s="118"/>
    </row>
    <row r="370" spans="1:6" ht="28.5" customHeight="1" x14ac:dyDescent="0.2">
      <c r="A370" s="119"/>
      <c r="B370" s="77"/>
      <c r="C370" s="120" t="s">
        <v>125</v>
      </c>
      <c r="D370" s="120" t="s">
        <v>42</v>
      </c>
      <c r="E370" s="120" t="s">
        <v>126</v>
      </c>
      <c r="F370" s="119" t="s">
        <v>43</v>
      </c>
    </row>
    <row r="371" spans="1:6" ht="17.25" customHeight="1" x14ac:dyDescent="0.2">
      <c r="A371" s="103" t="s">
        <v>132</v>
      </c>
      <c r="B371" s="123" t="s">
        <v>543</v>
      </c>
      <c r="C371" s="104">
        <v>4</v>
      </c>
      <c r="D371" s="104" t="s">
        <v>157</v>
      </c>
      <c r="E371" s="121">
        <v>0</v>
      </c>
      <c r="F371" s="122">
        <f>C371*E371</f>
        <v>0</v>
      </c>
    </row>
    <row r="372" spans="1:6" ht="17.25" customHeight="1" x14ac:dyDescent="0.2">
      <c r="A372" s="103" t="s">
        <v>135</v>
      </c>
      <c r="B372" s="111" t="s">
        <v>544</v>
      </c>
      <c r="C372" s="106">
        <v>3</v>
      </c>
      <c r="D372" s="106" t="s">
        <v>134</v>
      </c>
      <c r="E372" s="109">
        <v>0</v>
      </c>
      <c r="F372" s="110">
        <f>C372*E372</f>
        <v>0</v>
      </c>
    </row>
    <row r="373" spans="1:6" ht="44.25" customHeight="1" x14ac:dyDescent="0.2">
      <c r="A373" s="103"/>
      <c r="B373" s="70" t="s">
        <v>545</v>
      </c>
      <c r="C373" s="106"/>
      <c r="D373" s="106"/>
      <c r="E373" s="106"/>
      <c r="F373" s="107"/>
    </row>
    <row r="374" spans="1:6" ht="17.25" customHeight="1" x14ac:dyDescent="0.2">
      <c r="A374" s="103"/>
      <c r="B374" s="68" t="s">
        <v>546</v>
      </c>
      <c r="C374" s="106"/>
      <c r="D374" s="106"/>
      <c r="E374" s="106"/>
      <c r="F374" s="107"/>
    </row>
    <row r="375" spans="1:6" ht="17.25" customHeight="1" x14ac:dyDescent="0.2">
      <c r="A375" s="103" t="s">
        <v>137</v>
      </c>
      <c r="B375" s="123" t="s">
        <v>547</v>
      </c>
      <c r="C375" s="106">
        <v>1</v>
      </c>
      <c r="D375" s="106" t="s">
        <v>134</v>
      </c>
      <c r="E375" s="109">
        <v>0</v>
      </c>
      <c r="F375" s="110">
        <f>C375*E375</f>
        <v>0</v>
      </c>
    </row>
    <row r="376" spans="1:6" ht="17.25" customHeight="1" x14ac:dyDescent="0.2">
      <c r="A376" s="103" t="s">
        <v>139</v>
      </c>
      <c r="B376" s="123" t="s">
        <v>548</v>
      </c>
      <c r="C376" s="106">
        <v>4</v>
      </c>
      <c r="D376" s="106" t="s">
        <v>134</v>
      </c>
      <c r="E376" s="109">
        <v>0</v>
      </c>
      <c r="F376" s="110">
        <f>C376*E376</f>
        <v>0</v>
      </c>
    </row>
    <row r="377" spans="1:6" ht="17.25" customHeight="1" x14ac:dyDescent="0.2">
      <c r="A377" s="103" t="s">
        <v>141</v>
      </c>
      <c r="B377" s="123" t="s">
        <v>549</v>
      </c>
      <c r="C377" s="106">
        <v>4</v>
      </c>
      <c r="D377" s="106" t="s">
        <v>134</v>
      </c>
      <c r="E377" s="109">
        <v>0</v>
      </c>
      <c r="F377" s="110">
        <f>C377*E377</f>
        <v>0</v>
      </c>
    </row>
    <row r="378" spans="1:6" ht="17.25" customHeight="1" x14ac:dyDescent="0.2">
      <c r="A378" s="103"/>
      <c r="B378" s="68" t="s">
        <v>550</v>
      </c>
      <c r="C378" s="106"/>
      <c r="D378" s="106"/>
      <c r="E378" s="106"/>
      <c r="F378" s="107"/>
    </row>
    <row r="379" spans="1:6" ht="17.25" customHeight="1" x14ac:dyDescent="0.2">
      <c r="A379" s="103" t="s">
        <v>142</v>
      </c>
      <c r="B379" s="123" t="s">
        <v>549</v>
      </c>
      <c r="C379" s="106">
        <v>4</v>
      </c>
      <c r="D379" s="106" t="s">
        <v>134</v>
      </c>
      <c r="E379" s="109">
        <v>0</v>
      </c>
      <c r="F379" s="110">
        <f>C379*E379</f>
        <v>0</v>
      </c>
    </row>
    <row r="380" spans="1:6" ht="17.25" customHeight="1" x14ac:dyDescent="0.2">
      <c r="A380" s="103" t="s">
        <v>143</v>
      </c>
      <c r="B380" s="123" t="s">
        <v>543</v>
      </c>
      <c r="C380" s="106">
        <v>8</v>
      </c>
      <c r="D380" s="106" t="s">
        <v>157</v>
      </c>
      <c r="E380" s="109">
        <v>0</v>
      </c>
      <c r="F380" s="110">
        <f>C380*E380</f>
        <v>0</v>
      </c>
    </row>
    <row r="381" spans="1:6" ht="17.25" customHeight="1" x14ac:dyDescent="0.2">
      <c r="A381" s="103" t="s">
        <v>146</v>
      </c>
      <c r="B381" s="111" t="s">
        <v>544</v>
      </c>
      <c r="C381" s="106">
        <v>5</v>
      </c>
      <c r="D381" s="106" t="s">
        <v>134</v>
      </c>
      <c r="E381" s="109">
        <v>0</v>
      </c>
      <c r="F381" s="110">
        <f>C381*E381</f>
        <v>0</v>
      </c>
    </row>
    <row r="382" spans="1:6" ht="17.25" customHeight="1" x14ac:dyDescent="0.2">
      <c r="A382" s="103"/>
      <c r="B382" s="68" t="s">
        <v>551</v>
      </c>
      <c r="C382" s="106"/>
      <c r="D382" s="106"/>
      <c r="E382" s="106"/>
      <c r="F382" s="107"/>
    </row>
    <row r="383" spans="1:6" ht="17.25" customHeight="1" x14ac:dyDescent="0.2">
      <c r="A383" s="103" t="s">
        <v>148</v>
      </c>
      <c r="B383" s="123" t="s">
        <v>552</v>
      </c>
      <c r="C383" s="106">
        <v>1</v>
      </c>
      <c r="D383" s="106" t="s">
        <v>134</v>
      </c>
      <c r="E383" s="109">
        <v>0</v>
      </c>
      <c r="F383" s="110">
        <f>C383*E383</f>
        <v>0</v>
      </c>
    </row>
    <row r="384" spans="1:6" ht="17.25" customHeight="1" x14ac:dyDescent="0.2">
      <c r="A384" s="103" t="s">
        <v>150</v>
      </c>
      <c r="B384" s="123" t="s">
        <v>553</v>
      </c>
      <c r="C384" s="106">
        <v>4</v>
      </c>
      <c r="D384" s="106" t="s">
        <v>134</v>
      </c>
      <c r="E384" s="109">
        <v>0</v>
      </c>
      <c r="F384" s="110">
        <f>C384*E384</f>
        <v>0</v>
      </c>
    </row>
    <row r="385" spans="1:6" ht="17.25" customHeight="1" x14ac:dyDescent="0.2">
      <c r="A385" s="103" t="s">
        <v>153</v>
      </c>
      <c r="B385" s="123" t="s">
        <v>554</v>
      </c>
      <c r="C385" s="106">
        <v>4</v>
      </c>
      <c r="D385" s="106" t="s">
        <v>134</v>
      </c>
      <c r="E385" s="109">
        <v>0</v>
      </c>
      <c r="F385" s="110">
        <f>C385*E385</f>
        <v>0</v>
      </c>
    </row>
    <row r="386" spans="1:6" ht="17.25" customHeight="1" x14ac:dyDescent="0.2">
      <c r="A386" s="103"/>
      <c r="B386" s="68" t="s">
        <v>555</v>
      </c>
      <c r="C386" s="106"/>
      <c r="D386" s="106"/>
      <c r="E386" s="106"/>
      <c r="F386" s="107"/>
    </row>
    <row r="387" spans="1:6" ht="44.25" customHeight="1" x14ac:dyDescent="0.2">
      <c r="A387" s="103" t="s">
        <v>155</v>
      </c>
      <c r="B387" s="108" t="s">
        <v>556</v>
      </c>
      <c r="C387" s="106">
        <v>1</v>
      </c>
      <c r="D387" s="106" t="s">
        <v>134</v>
      </c>
      <c r="E387" s="109">
        <v>0</v>
      </c>
      <c r="F387" s="110">
        <f>C387*E387</f>
        <v>0</v>
      </c>
    </row>
    <row r="388" spans="1:6" ht="44.25" customHeight="1" x14ac:dyDescent="0.2">
      <c r="A388" s="103" t="s">
        <v>157</v>
      </c>
      <c r="B388" s="108" t="s">
        <v>557</v>
      </c>
      <c r="C388" s="106">
        <v>1</v>
      </c>
      <c r="D388" s="106" t="s">
        <v>134</v>
      </c>
      <c r="E388" s="109">
        <v>0</v>
      </c>
      <c r="F388" s="110">
        <f>C388*E388</f>
        <v>0</v>
      </c>
    </row>
    <row r="389" spans="1:6" ht="17.25" customHeight="1" x14ac:dyDescent="0.2">
      <c r="A389" s="103"/>
      <c r="B389" s="62" t="s">
        <v>558</v>
      </c>
      <c r="C389" s="106"/>
      <c r="D389" s="106"/>
      <c r="E389" s="106"/>
      <c r="F389" s="107"/>
    </row>
    <row r="390" spans="1:6" ht="17.25" customHeight="1" x14ac:dyDescent="0.2">
      <c r="A390" s="103"/>
      <c r="B390" s="68" t="s">
        <v>559</v>
      </c>
      <c r="C390" s="106"/>
      <c r="D390" s="106"/>
      <c r="E390" s="106"/>
      <c r="F390" s="107"/>
    </row>
    <row r="391" spans="1:6" ht="44.25" customHeight="1" x14ac:dyDescent="0.2">
      <c r="A391" s="103" t="s">
        <v>159</v>
      </c>
      <c r="B391" s="108" t="s">
        <v>560</v>
      </c>
      <c r="C391" s="106">
        <v>4</v>
      </c>
      <c r="D391" s="106" t="s">
        <v>157</v>
      </c>
      <c r="E391" s="109">
        <v>0</v>
      </c>
      <c r="F391" s="110">
        <f>C391*E391</f>
        <v>0</v>
      </c>
    </row>
    <row r="392" spans="1:6" ht="17.25" customHeight="1" x14ac:dyDescent="0.2">
      <c r="A392" s="103"/>
      <c r="B392" s="68" t="s">
        <v>237</v>
      </c>
      <c r="C392" s="106"/>
      <c r="D392" s="106"/>
      <c r="E392" s="106"/>
      <c r="F392" s="107"/>
    </row>
    <row r="393" spans="1:6" ht="44.25" customHeight="1" x14ac:dyDescent="0.2">
      <c r="A393" s="103" t="s">
        <v>161</v>
      </c>
      <c r="B393" s="108" t="s">
        <v>561</v>
      </c>
      <c r="C393" s="106">
        <v>1</v>
      </c>
      <c r="D393" s="106" t="s">
        <v>134</v>
      </c>
      <c r="E393" s="109">
        <v>0</v>
      </c>
      <c r="F393" s="110">
        <f>C393*E393</f>
        <v>0</v>
      </c>
    </row>
    <row r="394" spans="1:6" ht="30.75" customHeight="1" x14ac:dyDescent="0.2">
      <c r="A394" s="103" t="s">
        <v>162</v>
      </c>
      <c r="B394" s="108" t="s">
        <v>562</v>
      </c>
      <c r="C394" s="106">
        <v>1</v>
      </c>
      <c r="D394" s="106" t="s">
        <v>134</v>
      </c>
      <c r="E394" s="109">
        <v>0</v>
      </c>
      <c r="F394" s="110">
        <f>C394*E394</f>
        <v>0</v>
      </c>
    </row>
    <row r="395" spans="1:6" ht="17.25" customHeight="1" x14ac:dyDescent="0.2">
      <c r="A395" s="103" t="s">
        <v>179</v>
      </c>
      <c r="B395" s="123" t="s">
        <v>563</v>
      </c>
      <c r="C395" s="106">
        <v>1</v>
      </c>
      <c r="D395" s="106" t="s">
        <v>134</v>
      </c>
      <c r="E395" s="109">
        <v>0</v>
      </c>
      <c r="F395" s="110">
        <f>C395*E395</f>
        <v>0</v>
      </c>
    </row>
    <row r="396" spans="1:6" ht="30.75" customHeight="1" x14ac:dyDescent="0.2">
      <c r="A396" s="103"/>
      <c r="B396" s="70" t="s">
        <v>505</v>
      </c>
      <c r="C396" s="106"/>
      <c r="D396" s="106"/>
      <c r="E396" s="106"/>
      <c r="F396" s="107"/>
    </row>
    <row r="397" spans="1:6" ht="30.75" customHeight="1" x14ac:dyDescent="0.2">
      <c r="A397" s="103"/>
      <c r="B397" s="70" t="s">
        <v>564</v>
      </c>
      <c r="C397" s="106"/>
      <c r="D397" s="106"/>
      <c r="E397" s="106"/>
      <c r="F397" s="107"/>
    </row>
    <row r="398" spans="1:6" ht="30.75" customHeight="1" x14ac:dyDescent="0.2">
      <c r="A398" s="103"/>
      <c r="B398" s="65" t="s">
        <v>565</v>
      </c>
      <c r="C398" s="106"/>
      <c r="D398" s="106"/>
      <c r="E398" s="106"/>
      <c r="F398" s="107"/>
    </row>
    <row r="399" spans="1:6" ht="6" customHeight="1" x14ac:dyDescent="0.2">
      <c r="A399" s="107"/>
      <c r="B399" s="57"/>
      <c r="C399" s="106"/>
      <c r="D399" s="106"/>
      <c r="E399" s="106"/>
      <c r="F399" s="107"/>
    </row>
    <row r="400" spans="1:6" ht="28.5" customHeight="1" x14ac:dyDescent="0.2">
      <c r="A400" s="114"/>
      <c r="B400" s="115"/>
      <c r="C400" s="115"/>
      <c r="D400" s="115"/>
      <c r="E400" s="116" t="s">
        <v>74</v>
      </c>
      <c r="F400" s="117">
        <f>F371+F372+F375+F376+F377+F379+F380+F381+F383+F384+F385+F387+F388+F391+F393+F394+F395</f>
        <v>0</v>
      </c>
    </row>
    <row r="401" spans="1:6" ht="28.5" customHeight="1" x14ac:dyDescent="0.2">
      <c r="A401" s="114" t="s">
        <v>308</v>
      </c>
      <c r="B401" s="115"/>
      <c r="C401" s="115"/>
      <c r="D401" s="115"/>
      <c r="E401" s="115"/>
      <c r="F401" s="118"/>
    </row>
    <row r="402" spans="1:6" ht="28.5" customHeight="1" x14ac:dyDescent="0.2">
      <c r="A402" s="119"/>
      <c r="B402" s="77"/>
      <c r="C402" s="120" t="s">
        <v>125</v>
      </c>
      <c r="D402" s="120" t="s">
        <v>42</v>
      </c>
      <c r="E402" s="120" t="s">
        <v>126</v>
      </c>
      <c r="F402" s="119" t="s">
        <v>43</v>
      </c>
    </row>
    <row r="403" spans="1:6" ht="44.25" customHeight="1" x14ac:dyDescent="0.2">
      <c r="A403" s="103" t="s">
        <v>132</v>
      </c>
      <c r="B403" s="108" t="s">
        <v>566</v>
      </c>
      <c r="C403" s="104">
        <v>26</v>
      </c>
      <c r="D403" s="104" t="s">
        <v>134</v>
      </c>
      <c r="E403" s="121">
        <v>0</v>
      </c>
      <c r="F403" s="122">
        <f>C403*E403</f>
        <v>0</v>
      </c>
    </row>
    <row r="404" spans="1:6" ht="44.25" customHeight="1" x14ac:dyDescent="0.2">
      <c r="A404" s="103" t="s">
        <v>135</v>
      </c>
      <c r="B404" s="108" t="s">
        <v>567</v>
      </c>
      <c r="C404" s="106">
        <v>12</v>
      </c>
      <c r="D404" s="106" t="s">
        <v>134</v>
      </c>
      <c r="E404" s="109">
        <v>0</v>
      </c>
      <c r="F404" s="110">
        <f>C404*E404</f>
        <v>0</v>
      </c>
    </row>
    <row r="405" spans="1:6" ht="17.25" customHeight="1" x14ac:dyDescent="0.2">
      <c r="A405" s="103"/>
      <c r="B405" s="62" t="s">
        <v>568</v>
      </c>
      <c r="C405" s="106"/>
      <c r="D405" s="106"/>
      <c r="E405" s="106"/>
      <c r="F405" s="107"/>
    </row>
    <row r="406" spans="1:6" ht="17.25" customHeight="1" x14ac:dyDescent="0.2">
      <c r="A406" s="103"/>
      <c r="B406" s="62" t="s">
        <v>569</v>
      </c>
      <c r="C406" s="106"/>
      <c r="D406" s="106"/>
      <c r="E406" s="106"/>
      <c r="F406" s="107"/>
    </row>
    <row r="407" spans="1:6" ht="17.25" customHeight="1" x14ac:dyDescent="0.2">
      <c r="A407" s="103"/>
      <c r="B407" s="68" t="s">
        <v>570</v>
      </c>
      <c r="C407" s="106"/>
      <c r="D407" s="106"/>
      <c r="E407" s="106"/>
      <c r="F407" s="107"/>
    </row>
    <row r="408" spans="1:6" ht="17.25" customHeight="1" x14ac:dyDescent="0.2">
      <c r="A408" s="103" t="s">
        <v>137</v>
      </c>
      <c r="B408" s="123" t="s">
        <v>571</v>
      </c>
      <c r="C408" s="106">
        <v>50</v>
      </c>
      <c r="D408" s="106" t="s">
        <v>157</v>
      </c>
      <c r="E408" s="109">
        <v>0</v>
      </c>
      <c r="F408" s="110">
        <f>C408*E408</f>
        <v>0</v>
      </c>
    </row>
    <row r="409" spans="1:6" ht="17.25" customHeight="1" x14ac:dyDescent="0.2">
      <c r="A409" s="103"/>
      <c r="B409" s="125" t="s">
        <v>572</v>
      </c>
      <c r="C409" s="106"/>
      <c r="D409" s="106"/>
      <c r="E409" s="106"/>
      <c r="F409" s="107"/>
    </row>
    <row r="410" spans="1:6" ht="17.25" customHeight="1" x14ac:dyDescent="0.2">
      <c r="A410" s="103"/>
      <c r="B410" s="62" t="s">
        <v>573</v>
      </c>
      <c r="C410" s="106"/>
      <c r="D410" s="106"/>
      <c r="E410" s="106"/>
      <c r="F410" s="107"/>
    </row>
    <row r="411" spans="1:6" ht="84.75" customHeight="1" x14ac:dyDescent="0.2">
      <c r="A411" s="103"/>
      <c r="B411" s="70" t="s">
        <v>574</v>
      </c>
      <c r="C411" s="106"/>
      <c r="D411" s="106"/>
      <c r="E411" s="106"/>
      <c r="F411" s="107"/>
    </row>
    <row r="412" spans="1:6" ht="17.25" customHeight="1" x14ac:dyDescent="0.2">
      <c r="A412" s="103"/>
      <c r="B412" s="68" t="s">
        <v>572</v>
      </c>
      <c r="C412" s="106"/>
      <c r="D412" s="106"/>
      <c r="E412" s="106"/>
      <c r="F412" s="107"/>
    </row>
    <row r="413" spans="1:6" ht="30.75" customHeight="1" x14ac:dyDescent="0.2">
      <c r="A413" s="103" t="s">
        <v>139</v>
      </c>
      <c r="B413" s="108" t="s">
        <v>575</v>
      </c>
      <c r="C413" s="106">
        <v>4</v>
      </c>
      <c r="D413" s="106" t="s">
        <v>134</v>
      </c>
      <c r="E413" s="109">
        <v>0</v>
      </c>
      <c r="F413" s="110">
        <f>C413*E413</f>
        <v>0</v>
      </c>
    </row>
    <row r="414" spans="1:6" ht="17.25" customHeight="1" x14ac:dyDescent="0.2">
      <c r="A414" s="103"/>
      <c r="B414" s="125" t="s">
        <v>576</v>
      </c>
      <c r="C414" s="106"/>
      <c r="D414" s="106"/>
      <c r="E414" s="106"/>
      <c r="F414" s="107"/>
    </row>
    <row r="415" spans="1:6" ht="30.75" customHeight="1" x14ac:dyDescent="0.2">
      <c r="A415" s="103"/>
      <c r="B415" s="70" t="s">
        <v>505</v>
      </c>
      <c r="C415" s="106"/>
      <c r="D415" s="106"/>
      <c r="E415" s="106"/>
      <c r="F415" s="107"/>
    </row>
    <row r="416" spans="1:6" ht="44.25" customHeight="1" x14ac:dyDescent="0.2">
      <c r="A416" s="103"/>
      <c r="B416" s="70" t="s">
        <v>577</v>
      </c>
      <c r="C416" s="106"/>
      <c r="D416" s="106"/>
      <c r="E416" s="106"/>
      <c r="F416" s="107"/>
    </row>
    <row r="417" spans="1:6" ht="30.75" customHeight="1" x14ac:dyDescent="0.2">
      <c r="A417" s="103"/>
      <c r="B417" s="65" t="s">
        <v>578</v>
      </c>
      <c r="C417" s="106"/>
      <c r="D417" s="106"/>
      <c r="E417" s="106"/>
      <c r="F417" s="107"/>
    </row>
    <row r="418" spans="1:6" ht="17.25" customHeight="1" x14ac:dyDescent="0.2">
      <c r="A418" s="103" t="s">
        <v>141</v>
      </c>
      <c r="B418" s="123" t="s">
        <v>579</v>
      </c>
      <c r="C418" s="106">
        <v>21</v>
      </c>
      <c r="D418" s="106" t="s">
        <v>134</v>
      </c>
      <c r="E418" s="109">
        <v>355.39</v>
      </c>
      <c r="F418" s="110">
        <f>C418*E418</f>
        <v>7463.19</v>
      </c>
    </row>
    <row r="419" spans="1:6" ht="17.25" customHeight="1" x14ac:dyDescent="0.2">
      <c r="A419" s="103" t="s">
        <v>142</v>
      </c>
      <c r="B419" s="123" t="s">
        <v>580</v>
      </c>
      <c r="C419" s="106">
        <v>7</v>
      </c>
      <c r="D419" s="106" t="s">
        <v>134</v>
      </c>
      <c r="E419" s="109">
        <v>355.39</v>
      </c>
      <c r="F419" s="110">
        <f>C419*E419</f>
        <v>2487.73</v>
      </c>
    </row>
    <row r="420" spans="1:6" ht="17.25" customHeight="1" x14ac:dyDescent="0.2">
      <c r="A420" s="103"/>
      <c r="B420" s="62" t="s">
        <v>581</v>
      </c>
      <c r="C420" s="106"/>
      <c r="D420" s="106"/>
      <c r="E420" s="106"/>
      <c r="F420" s="107"/>
    </row>
    <row r="421" spans="1:6" ht="17.25" customHeight="1" x14ac:dyDescent="0.2">
      <c r="A421" s="103"/>
      <c r="B421" s="68" t="s">
        <v>582</v>
      </c>
      <c r="C421" s="106"/>
      <c r="D421" s="106"/>
      <c r="E421" s="106"/>
      <c r="F421" s="107"/>
    </row>
    <row r="422" spans="1:6" ht="17.25" customHeight="1" x14ac:dyDescent="0.2">
      <c r="A422" s="103" t="s">
        <v>143</v>
      </c>
      <c r="B422" s="123" t="s">
        <v>583</v>
      </c>
      <c r="C422" s="106">
        <v>1</v>
      </c>
      <c r="D422" s="106" t="s">
        <v>134</v>
      </c>
      <c r="E422" s="109">
        <v>77.400000000000006</v>
      </c>
      <c r="F422" s="110">
        <f>C422*E422</f>
        <v>77.400000000000006</v>
      </c>
    </row>
    <row r="423" spans="1:6" ht="17.25" customHeight="1" x14ac:dyDescent="0.2">
      <c r="A423" s="103" t="s">
        <v>146</v>
      </c>
      <c r="B423" s="123" t="s">
        <v>584</v>
      </c>
      <c r="C423" s="106">
        <v>1</v>
      </c>
      <c r="D423" s="106" t="s">
        <v>134</v>
      </c>
      <c r="E423" s="109">
        <v>77.400000000000006</v>
      </c>
      <c r="F423" s="110">
        <f>C423*E423</f>
        <v>77.400000000000006</v>
      </c>
    </row>
    <row r="424" spans="1:6" ht="17.25" customHeight="1" x14ac:dyDescent="0.2">
      <c r="A424" s="103" t="s">
        <v>148</v>
      </c>
      <c r="B424" s="123" t="s">
        <v>585</v>
      </c>
      <c r="C424" s="106">
        <v>5</v>
      </c>
      <c r="D424" s="106" t="s">
        <v>134</v>
      </c>
      <c r="E424" s="109">
        <v>88.3</v>
      </c>
      <c r="F424" s="110">
        <f>C424*E424</f>
        <v>441.5</v>
      </c>
    </row>
    <row r="425" spans="1:6" ht="17.25" customHeight="1" x14ac:dyDescent="0.2">
      <c r="A425" s="103" t="s">
        <v>150</v>
      </c>
      <c r="B425" s="123" t="s">
        <v>586</v>
      </c>
      <c r="C425" s="106">
        <v>5</v>
      </c>
      <c r="D425" s="106" t="s">
        <v>134</v>
      </c>
      <c r="E425" s="109">
        <v>88.3</v>
      </c>
      <c r="F425" s="110">
        <f>C425*E425</f>
        <v>441.5</v>
      </c>
    </row>
    <row r="426" spans="1:6" ht="17.25" customHeight="1" x14ac:dyDescent="0.2">
      <c r="A426" s="103"/>
      <c r="B426" s="62" t="s">
        <v>587</v>
      </c>
      <c r="C426" s="106"/>
      <c r="D426" s="106"/>
      <c r="E426" s="106"/>
      <c r="F426" s="107"/>
    </row>
    <row r="427" spans="1:6" ht="17.25" customHeight="1" x14ac:dyDescent="0.2">
      <c r="A427" s="103"/>
      <c r="B427" s="68" t="s">
        <v>582</v>
      </c>
      <c r="C427" s="106"/>
      <c r="D427" s="106"/>
      <c r="E427" s="106"/>
      <c r="F427" s="107"/>
    </row>
    <row r="428" spans="1:6" ht="30.75" customHeight="1" x14ac:dyDescent="0.2">
      <c r="A428" s="103" t="s">
        <v>153</v>
      </c>
      <c r="B428" s="108" t="s">
        <v>588</v>
      </c>
      <c r="C428" s="106">
        <v>5</v>
      </c>
      <c r="D428" s="106" t="s">
        <v>134</v>
      </c>
      <c r="E428" s="109">
        <v>88.3</v>
      </c>
      <c r="F428" s="110">
        <f>C428*E428</f>
        <v>441.5</v>
      </c>
    </row>
    <row r="429" spans="1:6" ht="17.25" customHeight="1" x14ac:dyDescent="0.2">
      <c r="A429" s="103"/>
      <c r="B429" s="125" t="s">
        <v>589</v>
      </c>
      <c r="C429" s="106"/>
      <c r="D429" s="106"/>
      <c r="E429" s="106"/>
      <c r="F429" s="107"/>
    </row>
    <row r="430" spans="1:6" ht="9.75" customHeight="1" x14ac:dyDescent="0.2">
      <c r="A430" s="107"/>
      <c r="B430" s="57"/>
      <c r="C430" s="106"/>
      <c r="D430" s="106"/>
      <c r="E430" s="106"/>
      <c r="F430" s="107"/>
    </row>
    <row r="431" spans="1:6" ht="28.5" customHeight="1" x14ac:dyDescent="0.2">
      <c r="A431" s="114"/>
      <c r="B431" s="115"/>
      <c r="C431" s="115"/>
      <c r="D431" s="115"/>
      <c r="E431" s="116" t="s">
        <v>74</v>
      </c>
      <c r="F431" s="117">
        <f>F403+F404+F408+F413+F418+F419+F422+F423+F424+F425+F428</f>
        <v>11430.22</v>
      </c>
    </row>
    <row r="432" spans="1:6" ht="28.5" customHeight="1" x14ac:dyDescent="0.2">
      <c r="A432" s="114" t="s">
        <v>308</v>
      </c>
      <c r="B432" s="115"/>
      <c r="C432" s="115"/>
      <c r="D432" s="115"/>
      <c r="E432" s="115"/>
      <c r="F432" s="118"/>
    </row>
    <row r="433" spans="1:6" ht="28.5" customHeight="1" x14ac:dyDescent="0.2">
      <c r="A433" s="119"/>
      <c r="B433" s="77"/>
      <c r="C433" s="120" t="s">
        <v>125</v>
      </c>
      <c r="D433" s="120" t="s">
        <v>42</v>
      </c>
      <c r="E433" s="120" t="s">
        <v>126</v>
      </c>
      <c r="F433" s="119" t="s">
        <v>43</v>
      </c>
    </row>
    <row r="434" spans="1:6" ht="30.75" customHeight="1" x14ac:dyDescent="0.2">
      <c r="A434" s="103"/>
      <c r="B434" s="70" t="s">
        <v>505</v>
      </c>
      <c r="C434" s="104"/>
      <c r="D434" s="104"/>
      <c r="E434" s="104"/>
      <c r="F434" s="105"/>
    </row>
    <row r="435" spans="1:6" ht="30.75" customHeight="1" x14ac:dyDescent="0.2">
      <c r="A435" s="103"/>
      <c r="B435" s="70" t="s">
        <v>590</v>
      </c>
      <c r="C435" s="106"/>
      <c r="D435" s="106"/>
      <c r="E435" s="106"/>
      <c r="F435" s="107"/>
    </row>
    <row r="436" spans="1:6" ht="17.25" customHeight="1" x14ac:dyDescent="0.2">
      <c r="A436" s="103"/>
      <c r="B436" s="68" t="s">
        <v>591</v>
      </c>
      <c r="C436" s="106"/>
      <c r="D436" s="106"/>
      <c r="E436" s="106"/>
      <c r="F436" s="107"/>
    </row>
    <row r="437" spans="1:6" ht="30.75" customHeight="1" x14ac:dyDescent="0.2">
      <c r="A437" s="103" t="s">
        <v>132</v>
      </c>
      <c r="B437" s="108" t="s">
        <v>592</v>
      </c>
      <c r="C437" s="106">
        <v>2</v>
      </c>
      <c r="D437" s="106" t="s">
        <v>134</v>
      </c>
      <c r="E437" s="109">
        <v>0</v>
      </c>
      <c r="F437" s="110">
        <f>C437*E437</f>
        <v>0</v>
      </c>
    </row>
    <row r="438" spans="1:6" ht="17.25" customHeight="1" x14ac:dyDescent="0.2">
      <c r="A438" s="103"/>
      <c r="B438" s="62" t="s">
        <v>593</v>
      </c>
      <c r="C438" s="106"/>
      <c r="D438" s="106"/>
      <c r="E438" s="106"/>
      <c r="F438" s="107"/>
    </row>
    <row r="439" spans="1:6" ht="17.25" customHeight="1" x14ac:dyDescent="0.2">
      <c r="A439" s="103"/>
      <c r="B439" s="68" t="s">
        <v>594</v>
      </c>
      <c r="C439" s="106"/>
      <c r="D439" s="106"/>
      <c r="E439" s="106"/>
      <c r="F439" s="107"/>
    </row>
    <row r="440" spans="1:6" ht="17.25" customHeight="1" x14ac:dyDescent="0.2">
      <c r="A440" s="103" t="s">
        <v>135</v>
      </c>
      <c r="B440" s="123" t="s">
        <v>595</v>
      </c>
      <c r="C440" s="106">
        <v>8</v>
      </c>
      <c r="D440" s="106" t="s">
        <v>134</v>
      </c>
      <c r="E440" s="109">
        <v>0</v>
      </c>
      <c r="F440" s="110">
        <f>C440*E440</f>
        <v>0</v>
      </c>
    </row>
    <row r="441" spans="1:6" ht="17.25" customHeight="1" x14ac:dyDescent="0.2">
      <c r="A441" s="103"/>
      <c r="B441" s="125" t="s">
        <v>596</v>
      </c>
      <c r="C441" s="106"/>
      <c r="D441" s="106"/>
      <c r="E441" s="106"/>
      <c r="F441" s="107"/>
    </row>
    <row r="442" spans="1:6" ht="30.75" customHeight="1" x14ac:dyDescent="0.2">
      <c r="A442" s="103"/>
      <c r="B442" s="70" t="s">
        <v>597</v>
      </c>
      <c r="C442" s="106"/>
      <c r="D442" s="106"/>
      <c r="E442" s="106"/>
      <c r="F442" s="107"/>
    </row>
    <row r="443" spans="1:6" ht="71.25" customHeight="1" x14ac:dyDescent="0.2">
      <c r="A443" s="103"/>
      <c r="B443" s="70" t="s">
        <v>598</v>
      </c>
      <c r="C443" s="106"/>
      <c r="D443" s="106"/>
      <c r="E443" s="106"/>
      <c r="F443" s="107"/>
    </row>
    <row r="444" spans="1:6" ht="30.75" customHeight="1" x14ac:dyDescent="0.2">
      <c r="A444" s="103"/>
      <c r="B444" s="65" t="s">
        <v>599</v>
      </c>
      <c r="C444" s="106"/>
      <c r="D444" s="106"/>
      <c r="E444" s="106"/>
      <c r="F444" s="107"/>
    </row>
    <row r="445" spans="1:6" ht="17.25" customHeight="1" x14ac:dyDescent="0.2">
      <c r="A445" s="103" t="s">
        <v>137</v>
      </c>
      <c r="B445" s="123" t="s">
        <v>600</v>
      </c>
      <c r="C445" s="106">
        <v>36</v>
      </c>
      <c r="D445" s="106" t="s">
        <v>134</v>
      </c>
      <c r="E445" s="109">
        <v>0</v>
      </c>
      <c r="F445" s="110">
        <f>C445*E445</f>
        <v>0</v>
      </c>
    </row>
    <row r="446" spans="1:6" ht="17.25" customHeight="1" x14ac:dyDescent="0.2">
      <c r="A446" s="103" t="s">
        <v>139</v>
      </c>
      <c r="B446" s="123" t="s">
        <v>601</v>
      </c>
      <c r="C446" s="106">
        <v>36</v>
      </c>
      <c r="D446" s="106" t="s">
        <v>134</v>
      </c>
      <c r="E446" s="109">
        <v>0</v>
      </c>
      <c r="F446" s="110">
        <f>C446*E446</f>
        <v>0</v>
      </c>
    </row>
    <row r="447" spans="1:6" ht="30.75" customHeight="1" x14ac:dyDescent="0.2">
      <c r="A447" s="103"/>
      <c r="B447" s="65" t="s">
        <v>602</v>
      </c>
      <c r="C447" s="106"/>
      <c r="D447" s="106"/>
      <c r="E447" s="106"/>
      <c r="F447" s="107"/>
    </row>
    <row r="448" spans="1:6" ht="17.25" customHeight="1" x14ac:dyDescent="0.2">
      <c r="A448" s="103" t="s">
        <v>141</v>
      </c>
      <c r="B448" s="123" t="s">
        <v>600</v>
      </c>
      <c r="C448" s="106">
        <v>24</v>
      </c>
      <c r="D448" s="106" t="s">
        <v>134</v>
      </c>
      <c r="E448" s="109">
        <v>0</v>
      </c>
      <c r="F448" s="110">
        <f>C448*E448</f>
        <v>0</v>
      </c>
    </row>
    <row r="449" spans="1:6" ht="17.25" customHeight="1" x14ac:dyDescent="0.2">
      <c r="A449" s="103" t="s">
        <v>142</v>
      </c>
      <c r="B449" s="123" t="s">
        <v>601</v>
      </c>
      <c r="C449" s="106">
        <v>24</v>
      </c>
      <c r="D449" s="106" t="s">
        <v>134</v>
      </c>
      <c r="E449" s="109">
        <v>0</v>
      </c>
      <c r="F449" s="110">
        <f>C449*E449</f>
        <v>0</v>
      </c>
    </row>
    <row r="450" spans="1:6" ht="125.25" customHeight="1" x14ac:dyDescent="0.2">
      <c r="A450" s="103"/>
      <c r="B450" s="70" t="s">
        <v>603</v>
      </c>
      <c r="C450" s="106"/>
      <c r="D450" s="106"/>
      <c r="E450" s="106"/>
      <c r="F450" s="107"/>
    </row>
    <row r="451" spans="1:6" ht="17.25" customHeight="1" x14ac:dyDescent="0.2">
      <c r="A451" s="103"/>
      <c r="B451" s="68" t="s">
        <v>604</v>
      </c>
      <c r="C451" s="106"/>
      <c r="D451" s="106"/>
      <c r="E451" s="106"/>
      <c r="F451" s="107"/>
    </row>
    <row r="452" spans="1:6" ht="17.25" customHeight="1" x14ac:dyDescent="0.2">
      <c r="A452" s="103" t="s">
        <v>143</v>
      </c>
      <c r="B452" s="123" t="s">
        <v>605</v>
      </c>
      <c r="C452" s="106">
        <v>5</v>
      </c>
      <c r="D452" s="106" t="s">
        <v>134</v>
      </c>
      <c r="E452" s="109">
        <v>0</v>
      </c>
      <c r="F452" s="110">
        <f>C452*E452</f>
        <v>0</v>
      </c>
    </row>
    <row r="453" spans="1:6" ht="17.25" customHeight="1" x14ac:dyDescent="0.2">
      <c r="A453" s="103" t="s">
        <v>146</v>
      </c>
      <c r="B453" s="123" t="s">
        <v>606</v>
      </c>
      <c r="C453" s="106">
        <v>2</v>
      </c>
      <c r="D453" s="106" t="s">
        <v>134</v>
      </c>
      <c r="E453" s="109">
        <v>0</v>
      </c>
      <c r="F453" s="110">
        <f>C453*E453</f>
        <v>0</v>
      </c>
    </row>
    <row r="454" spans="1:6" ht="17.25" customHeight="1" x14ac:dyDescent="0.2">
      <c r="A454" s="103"/>
      <c r="B454" s="68" t="s">
        <v>607</v>
      </c>
      <c r="C454" s="106"/>
      <c r="D454" s="106"/>
      <c r="E454" s="106"/>
      <c r="F454" s="107"/>
    </row>
    <row r="455" spans="1:6" ht="17.25" customHeight="1" x14ac:dyDescent="0.2">
      <c r="A455" s="103" t="s">
        <v>148</v>
      </c>
      <c r="B455" s="123" t="s">
        <v>605</v>
      </c>
      <c r="C455" s="106">
        <v>5</v>
      </c>
      <c r="D455" s="106" t="s">
        <v>134</v>
      </c>
      <c r="E455" s="109">
        <v>0</v>
      </c>
      <c r="F455" s="110">
        <f>C455*E455</f>
        <v>0</v>
      </c>
    </row>
    <row r="456" spans="1:6" ht="17.25" customHeight="1" x14ac:dyDescent="0.2">
      <c r="A456" s="103" t="s">
        <v>150</v>
      </c>
      <c r="B456" s="123" t="s">
        <v>606</v>
      </c>
      <c r="C456" s="106">
        <v>2</v>
      </c>
      <c r="D456" s="106" t="s">
        <v>134</v>
      </c>
      <c r="E456" s="109">
        <v>0</v>
      </c>
      <c r="F456" s="110">
        <f>C456*E456</f>
        <v>0</v>
      </c>
    </row>
    <row r="457" spans="1:6" ht="17.25" customHeight="1" x14ac:dyDescent="0.2">
      <c r="A457" s="103" t="s">
        <v>153</v>
      </c>
      <c r="B457" s="123" t="s">
        <v>608</v>
      </c>
      <c r="C457" s="106">
        <v>3</v>
      </c>
      <c r="D457" s="106" t="s">
        <v>134</v>
      </c>
      <c r="E457" s="109">
        <v>0</v>
      </c>
      <c r="F457" s="110">
        <f>C457*E457</f>
        <v>0</v>
      </c>
    </row>
    <row r="458" spans="1:6" ht="17.25" customHeight="1" x14ac:dyDescent="0.2">
      <c r="A458" s="103"/>
      <c r="B458" s="68" t="s">
        <v>609</v>
      </c>
      <c r="C458" s="106"/>
      <c r="D458" s="106"/>
      <c r="E458" s="106"/>
      <c r="F458" s="107"/>
    </row>
    <row r="459" spans="1:6" ht="3.75" customHeight="1" x14ac:dyDescent="0.2">
      <c r="A459" s="107"/>
      <c r="B459" s="57"/>
      <c r="C459" s="106"/>
      <c r="D459" s="106"/>
      <c r="E459" s="106"/>
      <c r="F459" s="107"/>
    </row>
    <row r="460" spans="1:6" ht="28.5" customHeight="1" x14ac:dyDescent="0.2">
      <c r="A460" s="114"/>
      <c r="B460" s="115"/>
      <c r="C460" s="115"/>
      <c r="D460" s="115"/>
      <c r="E460" s="116" t="s">
        <v>74</v>
      </c>
      <c r="F460" s="117">
        <f>F437+F440+F445+F446+F448+F449+F452+F453+F455+F456+F457</f>
        <v>0</v>
      </c>
    </row>
    <row r="461" spans="1:6" ht="28.5" customHeight="1" x14ac:dyDescent="0.2">
      <c r="A461" s="114" t="s">
        <v>308</v>
      </c>
      <c r="B461" s="115"/>
      <c r="C461" s="115"/>
      <c r="D461" s="115"/>
      <c r="E461" s="115"/>
      <c r="F461" s="118"/>
    </row>
    <row r="462" spans="1:6" ht="28.5" customHeight="1" x14ac:dyDescent="0.2">
      <c r="A462" s="119"/>
      <c r="B462" s="77"/>
      <c r="C462" s="120" t="s">
        <v>125</v>
      </c>
      <c r="D462" s="120" t="s">
        <v>42</v>
      </c>
      <c r="E462" s="120" t="s">
        <v>126</v>
      </c>
      <c r="F462" s="119" t="s">
        <v>43</v>
      </c>
    </row>
    <row r="463" spans="1:6" ht="17.25" customHeight="1" x14ac:dyDescent="0.2">
      <c r="A463" s="103" t="s">
        <v>132</v>
      </c>
      <c r="B463" s="123" t="s">
        <v>605</v>
      </c>
      <c r="C463" s="104">
        <v>1</v>
      </c>
      <c r="D463" s="104" t="s">
        <v>134</v>
      </c>
      <c r="E463" s="121">
        <v>0</v>
      </c>
      <c r="F463" s="122">
        <f>C463*E463</f>
        <v>0</v>
      </c>
    </row>
    <row r="464" spans="1:6" ht="17.25" customHeight="1" x14ac:dyDescent="0.2">
      <c r="A464" s="103" t="s">
        <v>135</v>
      </c>
      <c r="B464" s="123" t="s">
        <v>606</v>
      </c>
      <c r="C464" s="106">
        <v>1</v>
      </c>
      <c r="D464" s="106" t="s">
        <v>134</v>
      </c>
      <c r="E464" s="109">
        <v>0</v>
      </c>
      <c r="F464" s="110">
        <f>C464*E464</f>
        <v>0</v>
      </c>
    </row>
    <row r="465" spans="1:6" ht="98.25" customHeight="1" x14ac:dyDescent="0.2">
      <c r="A465" s="103"/>
      <c r="B465" s="70" t="s">
        <v>610</v>
      </c>
      <c r="C465" s="106"/>
      <c r="D465" s="106"/>
      <c r="E465" s="106"/>
      <c r="F465" s="107"/>
    </row>
    <row r="466" spans="1:6" ht="17.25" customHeight="1" x14ac:dyDescent="0.2">
      <c r="A466" s="103"/>
      <c r="B466" s="68" t="s">
        <v>611</v>
      </c>
      <c r="C466" s="106"/>
      <c r="D466" s="106"/>
      <c r="E466" s="106"/>
      <c r="F466" s="107"/>
    </row>
    <row r="467" spans="1:6" ht="17.25" customHeight="1" x14ac:dyDescent="0.2">
      <c r="A467" s="103" t="s">
        <v>137</v>
      </c>
      <c r="B467" s="123" t="s">
        <v>612</v>
      </c>
      <c r="C467" s="106">
        <v>10</v>
      </c>
      <c r="D467" s="106" t="s">
        <v>134</v>
      </c>
      <c r="E467" s="109">
        <v>0</v>
      </c>
      <c r="F467" s="110">
        <f>C467*E467</f>
        <v>0</v>
      </c>
    </row>
    <row r="468" spans="1:6" ht="17.25" customHeight="1" x14ac:dyDescent="0.2">
      <c r="A468" s="103" t="s">
        <v>139</v>
      </c>
      <c r="B468" s="123" t="s">
        <v>613</v>
      </c>
      <c r="C468" s="106">
        <v>5</v>
      </c>
      <c r="D468" s="106" t="s">
        <v>134</v>
      </c>
      <c r="E468" s="109">
        <v>0</v>
      </c>
      <c r="F468" s="110">
        <f>C468*E468</f>
        <v>0</v>
      </c>
    </row>
    <row r="469" spans="1:6" ht="17.25" customHeight="1" x14ac:dyDescent="0.2">
      <c r="A469" s="103"/>
      <c r="B469" s="68" t="s">
        <v>614</v>
      </c>
      <c r="C469" s="106"/>
      <c r="D469" s="106"/>
      <c r="E469" s="106"/>
      <c r="F469" s="107"/>
    </row>
    <row r="470" spans="1:6" ht="17.25" customHeight="1" x14ac:dyDescent="0.2">
      <c r="A470" s="103" t="s">
        <v>141</v>
      </c>
      <c r="B470" s="123" t="s">
        <v>612</v>
      </c>
      <c r="C470" s="106">
        <v>20</v>
      </c>
      <c r="D470" s="106" t="s">
        <v>134</v>
      </c>
      <c r="E470" s="109">
        <v>0</v>
      </c>
      <c r="F470" s="110">
        <f>C470*E470</f>
        <v>0</v>
      </c>
    </row>
    <row r="471" spans="1:6" ht="17.25" customHeight="1" x14ac:dyDescent="0.2">
      <c r="A471" s="103" t="s">
        <v>142</v>
      </c>
      <c r="B471" s="123" t="s">
        <v>613</v>
      </c>
      <c r="C471" s="106">
        <v>10</v>
      </c>
      <c r="D471" s="106" t="s">
        <v>134</v>
      </c>
      <c r="E471" s="109">
        <v>0</v>
      </c>
      <c r="F471" s="110">
        <f>C471*E471</f>
        <v>0</v>
      </c>
    </row>
    <row r="472" spans="1:6" ht="17.25" customHeight="1" x14ac:dyDescent="0.2">
      <c r="A472" s="103"/>
      <c r="B472" s="68" t="s">
        <v>615</v>
      </c>
      <c r="C472" s="106"/>
      <c r="D472" s="106"/>
      <c r="E472" s="106"/>
      <c r="F472" s="107"/>
    </row>
    <row r="473" spans="1:6" ht="17.25" customHeight="1" x14ac:dyDescent="0.2">
      <c r="A473" s="103" t="s">
        <v>143</v>
      </c>
      <c r="B473" s="123" t="s">
        <v>616</v>
      </c>
      <c r="C473" s="106">
        <v>10</v>
      </c>
      <c r="D473" s="106" t="s">
        <v>134</v>
      </c>
      <c r="E473" s="109">
        <v>0</v>
      </c>
      <c r="F473" s="110">
        <f>C473*E473</f>
        <v>0</v>
      </c>
    </row>
    <row r="474" spans="1:6" ht="17.25" customHeight="1" x14ac:dyDescent="0.2">
      <c r="A474" s="103"/>
      <c r="B474" s="68" t="s">
        <v>617</v>
      </c>
      <c r="C474" s="106"/>
      <c r="D474" s="106"/>
      <c r="E474" s="106"/>
      <c r="F474" s="107"/>
    </row>
    <row r="475" spans="1:6" ht="17.25" customHeight="1" x14ac:dyDescent="0.2">
      <c r="A475" s="103" t="s">
        <v>146</v>
      </c>
      <c r="B475" s="123" t="s">
        <v>612</v>
      </c>
      <c r="C475" s="106">
        <v>10</v>
      </c>
      <c r="D475" s="106" t="s">
        <v>134</v>
      </c>
      <c r="E475" s="109">
        <v>0</v>
      </c>
      <c r="F475" s="110">
        <f>C475*E475</f>
        <v>0</v>
      </c>
    </row>
    <row r="476" spans="1:6" ht="17.25" customHeight="1" x14ac:dyDescent="0.2">
      <c r="A476" s="103" t="s">
        <v>148</v>
      </c>
      <c r="B476" s="123" t="s">
        <v>613</v>
      </c>
      <c r="C476" s="106">
        <v>5</v>
      </c>
      <c r="D476" s="106" t="s">
        <v>134</v>
      </c>
      <c r="E476" s="109">
        <v>0</v>
      </c>
      <c r="F476" s="110">
        <f>C476*E476</f>
        <v>0</v>
      </c>
    </row>
    <row r="477" spans="1:6" ht="71.25" customHeight="1" x14ac:dyDescent="0.2">
      <c r="A477" s="103"/>
      <c r="B477" s="70" t="s">
        <v>618</v>
      </c>
      <c r="C477" s="106"/>
      <c r="D477" s="106"/>
      <c r="E477" s="106"/>
      <c r="F477" s="107"/>
    </row>
    <row r="478" spans="1:6" ht="17.25" customHeight="1" x14ac:dyDescent="0.2">
      <c r="A478" s="103"/>
      <c r="B478" s="68" t="s">
        <v>619</v>
      </c>
      <c r="C478" s="106"/>
      <c r="D478" s="106"/>
      <c r="E478" s="106"/>
      <c r="F478" s="107"/>
    </row>
    <row r="479" spans="1:6" ht="17.25" customHeight="1" x14ac:dyDescent="0.2">
      <c r="A479" s="103" t="s">
        <v>150</v>
      </c>
      <c r="B479" s="123" t="s">
        <v>605</v>
      </c>
      <c r="C479" s="106">
        <v>10</v>
      </c>
      <c r="D479" s="106" t="s">
        <v>134</v>
      </c>
      <c r="E479" s="109">
        <v>0</v>
      </c>
      <c r="F479" s="110">
        <f>C479*E479</f>
        <v>0</v>
      </c>
    </row>
    <row r="480" spans="1:6" ht="71.25" customHeight="1" x14ac:dyDescent="0.2">
      <c r="A480" s="103"/>
      <c r="B480" s="70" t="s">
        <v>620</v>
      </c>
      <c r="C480" s="106"/>
      <c r="D480" s="106"/>
      <c r="E480" s="106"/>
      <c r="F480" s="107"/>
    </row>
    <row r="481" spans="1:6" ht="17.25" customHeight="1" x14ac:dyDescent="0.2">
      <c r="A481" s="103"/>
      <c r="B481" s="68" t="s">
        <v>619</v>
      </c>
      <c r="C481" s="106"/>
      <c r="D481" s="106"/>
      <c r="E481" s="106"/>
      <c r="F481" s="107"/>
    </row>
    <row r="482" spans="1:6" ht="17.25" customHeight="1" x14ac:dyDescent="0.2">
      <c r="A482" s="103" t="s">
        <v>153</v>
      </c>
      <c r="B482" s="123" t="s">
        <v>612</v>
      </c>
      <c r="C482" s="106">
        <v>20</v>
      </c>
      <c r="D482" s="106" t="s">
        <v>134</v>
      </c>
      <c r="E482" s="109">
        <v>0</v>
      </c>
      <c r="F482" s="110">
        <f>C482*E482</f>
        <v>0</v>
      </c>
    </row>
    <row r="483" spans="1:6" ht="17.25" customHeight="1" x14ac:dyDescent="0.2">
      <c r="A483" s="103"/>
      <c r="B483" s="125" t="s">
        <v>621</v>
      </c>
      <c r="C483" s="106"/>
      <c r="D483" s="106"/>
      <c r="E483" s="106"/>
      <c r="F483" s="107"/>
    </row>
    <row r="484" spans="1:6" ht="17.25" customHeight="1" x14ac:dyDescent="0.2">
      <c r="A484" s="103"/>
      <c r="B484" s="125" t="s">
        <v>310</v>
      </c>
      <c r="C484" s="106"/>
      <c r="D484" s="106"/>
      <c r="E484" s="106"/>
      <c r="F484" s="107"/>
    </row>
    <row r="485" spans="1:6" ht="17.25" customHeight="1" x14ac:dyDescent="0.2">
      <c r="A485" s="103"/>
      <c r="B485" s="62" t="s">
        <v>129</v>
      </c>
      <c r="C485" s="106"/>
      <c r="D485" s="106"/>
      <c r="E485" s="106"/>
      <c r="F485" s="107"/>
    </row>
    <row r="486" spans="1:6" ht="17.25" customHeight="1" x14ac:dyDescent="0.2">
      <c r="A486" s="103"/>
      <c r="B486" s="62" t="s">
        <v>311</v>
      </c>
      <c r="C486" s="106"/>
      <c r="D486" s="106"/>
      <c r="E486" s="106"/>
      <c r="F486" s="107"/>
    </row>
    <row r="487" spans="1:6" ht="30.75" customHeight="1" x14ac:dyDescent="0.2">
      <c r="A487" s="103"/>
      <c r="B487" s="65" t="s">
        <v>312</v>
      </c>
      <c r="C487" s="106"/>
      <c r="D487" s="106"/>
      <c r="E487" s="106"/>
      <c r="F487" s="107"/>
    </row>
    <row r="488" spans="1:6" ht="44.25" customHeight="1" x14ac:dyDescent="0.2">
      <c r="A488" s="107"/>
      <c r="B488" s="57"/>
      <c r="C488" s="106"/>
      <c r="D488" s="106"/>
      <c r="E488" s="106"/>
      <c r="F488" s="107"/>
    </row>
    <row r="489" spans="1:6" ht="28.5" customHeight="1" x14ac:dyDescent="0.2">
      <c r="A489" s="114"/>
      <c r="B489" s="115"/>
      <c r="C489" s="115"/>
      <c r="D489" s="115"/>
      <c r="E489" s="116" t="s">
        <v>74</v>
      </c>
      <c r="F489" s="117">
        <f>F463+F464+F467+F468+F470+F471+F473+F475+F476+F479+F482</f>
        <v>0</v>
      </c>
    </row>
    <row r="490" spans="1:6" ht="28.5" customHeight="1" x14ac:dyDescent="0.2">
      <c r="A490" s="114" t="s">
        <v>308</v>
      </c>
      <c r="B490" s="115"/>
      <c r="C490" s="115"/>
      <c r="D490" s="115"/>
      <c r="E490" s="115"/>
      <c r="F490" s="118"/>
    </row>
    <row r="491" spans="1:6" ht="28.5" customHeight="1" x14ac:dyDescent="0.2">
      <c r="A491" s="119"/>
      <c r="B491" s="77"/>
      <c r="C491" s="120" t="s">
        <v>125</v>
      </c>
      <c r="D491" s="120" t="s">
        <v>42</v>
      </c>
      <c r="E491" s="120" t="s">
        <v>126</v>
      </c>
      <c r="F491" s="119" t="s">
        <v>43</v>
      </c>
    </row>
    <row r="492" spans="1:6" ht="84.75" customHeight="1" x14ac:dyDescent="0.2">
      <c r="A492" s="103" t="s">
        <v>132</v>
      </c>
      <c r="B492" s="108" t="s">
        <v>313</v>
      </c>
      <c r="C492" s="104">
        <v>1</v>
      </c>
      <c r="D492" s="104" t="s">
        <v>134</v>
      </c>
      <c r="E492" s="121">
        <v>0</v>
      </c>
      <c r="F492" s="122">
        <f>C492*E492</f>
        <v>0</v>
      </c>
    </row>
    <row r="493" spans="1:6" ht="17.25" customHeight="1" x14ac:dyDescent="0.2">
      <c r="A493" s="103"/>
      <c r="B493" s="125" t="s">
        <v>316</v>
      </c>
      <c r="C493" s="106"/>
      <c r="D493" s="106"/>
      <c r="E493" s="106"/>
      <c r="F493" s="107"/>
    </row>
    <row r="494" spans="1:6" ht="17.25" customHeight="1" x14ac:dyDescent="0.2">
      <c r="A494" s="103"/>
      <c r="B494" s="62" t="s">
        <v>317</v>
      </c>
      <c r="C494" s="106"/>
      <c r="D494" s="106"/>
      <c r="E494" s="106"/>
      <c r="F494" s="107"/>
    </row>
    <row r="495" spans="1:6" ht="17.25" customHeight="1" x14ac:dyDescent="0.2">
      <c r="A495" s="103"/>
      <c r="B495" s="62" t="s">
        <v>318</v>
      </c>
      <c r="C495" s="106"/>
      <c r="D495" s="106"/>
      <c r="E495" s="106"/>
      <c r="F495" s="107"/>
    </row>
    <row r="496" spans="1:6" ht="17.25" customHeight="1" x14ac:dyDescent="0.2">
      <c r="A496" s="103"/>
      <c r="B496" s="68" t="s">
        <v>319</v>
      </c>
      <c r="C496" s="106"/>
      <c r="D496" s="106"/>
      <c r="E496" s="106"/>
      <c r="F496" s="107"/>
    </row>
    <row r="497" spans="1:6" ht="17.25" customHeight="1" x14ac:dyDescent="0.2">
      <c r="A497" s="103" t="s">
        <v>135</v>
      </c>
      <c r="B497" s="123" t="s">
        <v>320</v>
      </c>
      <c r="C497" s="106">
        <v>30</v>
      </c>
      <c r="D497" s="106" t="s">
        <v>157</v>
      </c>
      <c r="E497" s="109">
        <v>0</v>
      </c>
      <c r="F497" s="110">
        <f>C497*E497</f>
        <v>0</v>
      </c>
    </row>
    <row r="498" spans="1:6" ht="17.25" customHeight="1" x14ac:dyDescent="0.2">
      <c r="A498" s="103"/>
      <c r="B498" s="68" t="s">
        <v>322</v>
      </c>
      <c r="C498" s="106"/>
      <c r="D498" s="106"/>
      <c r="E498" s="106"/>
      <c r="F498" s="107"/>
    </row>
    <row r="499" spans="1:6" ht="30.75" customHeight="1" x14ac:dyDescent="0.2">
      <c r="A499" s="103" t="s">
        <v>137</v>
      </c>
      <c r="B499" s="108" t="s">
        <v>622</v>
      </c>
      <c r="C499" s="106">
        <v>458</v>
      </c>
      <c r="D499" s="106" t="s">
        <v>157</v>
      </c>
      <c r="E499" s="109">
        <v>0</v>
      </c>
      <c r="F499" s="110">
        <f>C499*E499</f>
        <v>0</v>
      </c>
    </row>
    <row r="500" spans="1:6" ht="84.75" customHeight="1" x14ac:dyDescent="0.2">
      <c r="A500" s="103"/>
      <c r="B500" s="70" t="s">
        <v>623</v>
      </c>
      <c r="C500" s="106"/>
      <c r="D500" s="106"/>
      <c r="E500" s="106"/>
      <c r="F500" s="107"/>
    </row>
    <row r="501" spans="1:6" ht="17.25" customHeight="1" x14ac:dyDescent="0.2">
      <c r="A501" s="103"/>
      <c r="B501" s="68" t="s">
        <v>325</v>
      </c>
      <c r="C501" s="106"/>
      <c r="D501" s="106"/>
      <c r="E501" s="106"/>
      <c r="F501" s="107"/>
    </row>
    <row r="502" spans="1:6" ht="17.25" customHeight="1" x14ac:dyDescent="0.2">
      <c r="A502" s="103" t="s">
        <v>139</v>
      </c>
      <c r="B502" s="123" t="s">
        <v>326</v>
      </c>
      <c r="C502" s="106">
        <v>24</v>
      </c>
      <c r="D502" s="106" t="s">
        <v>157</v>
      </c>
      <c r="E502" s="109">
        <v>0</v>
      </c>
      <c r="F502" s="110">
        <f>C502*E502</f>
        <v>0</v>
      </c>
    </row>
    <row r="503" spans="1:6" ht="17.25" customHeight="1" x14ac:dyDescent="0.2">
      <c r="A503" s="103"/>
      <c r="B503" s="68" t="s">
        <v>330</v>
      </c>
      <c r="C503" s="106"/>
      <c r="D503" s="106"/>
      <c r="E503" s="106"/>
      <c r="F503" s="107"/>
    </row>
    <row r="504" spans="1:6" ht="30.75" customHeight="1" x14ac:dyDescent="0.2">
      <c r="A504" s="103" t="s">
        <v>141</v>
      </c>
      <c r="B504" s="108" t="s">
        <v>331</v>
      </c>
      <c r="C504" s="106">
        <v>23</v>
      </c>
      <c r="D504" s="106" t="s">
        <v>157</v>
      </c>
      <c r="E504" s="109">
        <v>0</v>
      </c>
      <c r="F504" s="110">
        <f>C504*E504</f>
        <v>0</v>
      </c>
    </row>
    <row r="505" spans="1:6" ht="17.25" customHeight="1" x14ac:dyDescent="0.2">
      <c r="A505" s="103"/>
      <c r="B505" s="68" t="s">
        <v>333</v>
      </c>
      <c r="C505" s="106"/>
      <c r="D505" s="106"/>
      <c r="E505" s="106"/>
      <c r="F505" s="107"/>
    </row>
    <row r="506" spans="1:6" ht="30.75" customHeight="1" x14ac:dyDescent="0.2">
      <c r="A506" s="103" t="s">
        <v>142</v>
      </c>
      <c r="B506" s="108" t="s">
        <v>334</v>
      </c>
      <c r="C506" s="106">
        <v>20</v>
      </c>
      <c r="D506" s="106" t="s">
        <v>157</v>
      </c>
      <c r="E506" s="109">
        <v>0</v>
      </c>
      <c r="F506" s="110">
        <f>C506*E506</f>
        <v>0</v>
      </c>
    </row>
    <row r="507" spans="1:6" ht="17.25" customHeight="1" x14ac:dyDescent="0.2">
      <c r="A507" s="103"/>
      <c r="B507" s="125" t="s">
        <v>348</v>
      </c>
      <c r="C507" s="106"/>
      <c r="D507" s="106"/>
      <c r="E507" s="106"/>
      <c r="F507" s="107"/>
    </row>
    <row r="508" spans="1:6" ht="17.25" customHeight="1" x14ac:dyDescent="0.2">
      <c r="A508" s="103"/>
      <c r="B508" s="62" t="s">
        <v>129</v>
      </c>
      <c r="C508" s="106"/>
      <c r="D508" s="106"/>
      <c r="E508" s="106"/>
      <c r="F508" s="107"/>
    </row>
    <row r="509" spans="1:6" ht="57.75" customHeight="1" x14ac:dyDescent="0.2">
      <c r="A509" s="103"/>
      <c r="B509" s="70" t="s">
        <v>624</v>
      </c>
      <c r="C509" s="106"/>
      <c r="D509" s="106"/>
      <c r="E509" s="106"/>
      <c r="F509" s="107"/>
    </row>
    <row r="510" spans="1:6" ht="30.75" customHeight="1" x14ac:dyDescent="0.2">
      <c r="A510" s="103"/>
      <c r="B510" s="65" t="s">
        <v>625</v>
      </c>
      <c r="C510" s="106"/>
      <c r="D510" s="106"/>
      <c r="E510" s="106"/>
      <c r="F510" s="107"/>
    </row>
    <row r="511" spans="1:6" ht="30.75" customHeight="1" x14ac:dyDescent="0.2">
      <c r="A511" s="103" t="s">
        <v>143</v>
      </c>
      <c r="B511" s="108" t="s">
        <v>626</v>
      </c>
      <c r="C511" s="106">
        <v>1</v>
      </c>
      <c r="D511" s="106" t="s">
        <v>134</v>
      </c>
      <c r="E511" s="109">
        <v>0</v>
      </c>
      <c r="F511" s="110">
        <f>C511*E511</f>
        <v>0</v>
      </c>
    </row>
    <row r="512" spans="1:6" ht="57.75" customHeight="1" x14ac:dyDescent="0.2">
      <c r="A512" s="103" t="s">
        <v>146</v>
      </c>
      <c r="B512" s="112" t="s">
        <v>627</v>
      </c>
      <c r="C512" s="106">
        <v>1</v>
      </c>
      <c r="D512" s="106" t="s">
        <v>134</v>
      </c>
      <c r="E512" s="109">
        <v>0</v>
      </c>
      <c r="F512" s="110">
        <f>C512*E512</f>
        <v>0</v>
      </c>
    </row>
    <row r="513" spans="1:6" ht="32.25" customHeight="1" x14ac:dyDescent="0.2">
      <c r="A513" s="107"/>
      <c r="B513" s="57"/>
      <c r="C513" s="106"/>
      <c r="D513" s="106"/>
      <c r="E513" s="106"/>
      <c r="F513" s="107"/>
    </row>
    <row r="514" spans="1:6" ht="28.5" customHeight="1" x14ac:dyDescent="0.2">
      <c r="A514" s="114"/>
      <c r="B514" s="115"/>
      <c r="C514" s="115"/>
      <c r="D514" s="115"/>
      <c r="E514" s="116" t="s">
        <v>74</v>
      </c>
      <c r="F514" s="117">
        <f>F492+F497+F499+F502+F504+F506+F511+F512</f>
        <v>0</v>
      </c>
    </row>
    <row r="515" spans="1:6" ht="28.5" customHeight="1" x14ac:dyDescent="0.2">
      <c r="A515" s="114" t="s">
        <v>308</v>
      </c>
      <c r="B515" s="115"/>
      <c r="C515" s="115"/>
      <c r="D515" s="115"/>
      <c r="E515" s="115"/>
      <c r="F515" s="118"/>
    </row>
    <row r="516" spans="1:6" ht="28.5" customHeight="1" x14ac:dyDescent="0.2">
      <c r="A516" s="119"/>
      <c r="B516" s="77"/>
      <c r="C516" s="120" t="s">
        <v>125</v>
      </c>
      <c r="D516" s="120" t="s">
        <v>42</v>
      </c>
      <c r="E516" s="120" t="s">
        <v>126</v>
      </c>
      <c r="F516" s="119" t="s">
        <v>43</v>
      </c>
    </row>
    <row r="517" spans="1:6" ht="44.25" customHeight="1" x14ac:dyDescent="0.2">
      <c r="A517" s="103" t="s">
        <v>132</v>
      </c>
      <c r="B517" s="112" t="s">
        <v>371</v>
      </c>
      <c r="C517" s="104">
        <v>1</v>
      </c>
      <c r="D517" s="104" t="s">
        <v>134</v>
      </c>
      <c r="E517" s="121">
        <v>0</v>
      </c>
      <c r="F517" s="122">
        <f>C517*E517</f>
        <v>0</v>
      </c>
    </row>
    <row r="518" spans="1:6" ht="30.75" customHeight="1" x14ac:dyDescent="0.2">
      <c r="A518" s="103" t="s">
        <v>135</v>
      </c>
      <c r="B518" s="112" t="s">
        <v>628</v>
      </c>
      <c r="C518" s="106">
        <v>6</v>
      </c>
      <c r="D518" s="106" t="s">
        <v>157</v>
      </c>
      <c r="E518" s="109">
        <v>0</v>
      </c>
      <c r="F518" s="110">
        <f>C518*E518</f>
        <v>0</v>
      </c>
    </row>
    <row r="519" spans="1:6" ht="17.25" customHeight="1" x14ac:dyDescent="0.2">
      <c r="A519" s="103"/>
      <c r="B519" s="125" t="s">
        <v>366</v>
      </c>
      <c r="C519" s="106"/>
      <c r="D519" s="106"/>
      <c r="E519" s="106"/>
      <c r="F519" s="107"/>
    </row>
    <row r="520" spans="1:6" ht="17.25" customHeight="1" x14ac:dyDescent="0.2">
      <c r="A520" s="103"/>
      <c r="B520" s="62" t="s">
        <v>317</v>
      </c>
      <c r="C520" s="106"/>
      <c r="D520" s="106"/>
      <c r="E520" s="106"/>
      <c r="F520" s="107"/>
    </row>
    <row r="521" spans="1:6" ht="17.25" customHeight="1" x14ac:dyDescent="0.2">
      <c r="A521" s="103"/>
      <c r="B521" s="62" t="s">
        <v>318</v>
      </c>
      <c r="C521" s="106"/>
      <c r="D521" s="106"/>
      <c r="E521" s="106"/>
      <c r="F521" s="107"/>
    </row>
    <row r="522" spans="1:6" ht="17.25" customHeight="1" x14ac:dyDescent="0.2">
      <c r="A522" s="103"/>
      <c r="B522" s="68" t="s">
        <v>319</v>
      </c>
      <c r="C522" s="106"/>
      <c r="D522" s="106"/>
      <c r="E522" s="106"/>
      <c r="F522" s="107"/>
    </row>
    <row r="523" spans="1:6" ht="17.25" customHeight="1" x14ac:dyDescent="0.2">
      <c r="A523" s="103" t="s">
        <v>137</v>
      </c>
      <c r="B523" s="123" t="s">
        <v>320</v>
      </c>
      <c r="C523" s="106">
        <v>25</v>
      </c>
      <c r="D523" s="106" t="s">
        <v>157</v>
      </c>
      <c r="E523" s="109">
        <v>0</v>
      </c>
      <c r="F523" s="110">
        <f>C523*E523</f>
        <v>0</v>
      </c>
    </row>
    <row r="524" spans="1:6" ht="17.25" customHeight="1" x14ac:dyDescent="0.2">
      <c r="A524" s="103"/>
      <c r="B524" s="62" t="s">
        <v>367</v>
      </c>
      <c r="C524" s="106"/>
      <c r="D524" s="106"/>
      <c r="E524" s="106"/>
      <c r="F524" s="107"/>
    </row>
    <row r="525" spans="1:6" ht="98.25" customHeight="1" x14ac:dyDescent="0.2">
      <c r="A525" s="103"/>
      <c r="B525" s="70" t="s">
        <v>368</v>
      </c>
      <c r="C525" s="106"/>
      <c r="D525" s="106"/>
      <c r="E525" s="106"/>
      <c r="F525" s="107"/>
    </row>
    <row r="526" spans="1:6" ht="17.25" customHeight="1" x14ac:dyDescent="0.2">
      <c r="A526" s="103"/>
      <c r="B526" s="68" t="s">
        <v>629</v>
      </c>
      <c r="C526" s="106"/>
      <c r="D526" s="106"/>
      <c r="E526" s="106"/>
      <c r="F526" s="107"/>
    </row>
    <row r="527" spans="1:6" ht="17.25" customHeight="1" x14ac:dyDescent="0.2">
      <c r="A527" s="103" t="s">
        <v>139</v>
      </c>
      <c r="B527" s="123" t="s">
        <v>630</v>
      </c>
      <c r="C527" s="106">
        <v>1</v>
      </c>
      <c r="D527" s="106" t="s">
        <v>134</v>
      </c>
      <c r="E527" s="109">
        <v>0</v>
      </c>
      <c r="F527" s="110">
        <f>C527*E527</f>
        <v>0</v>
      </c>
    </row>
    <row r="528" spans="1:6" ht="44.25" customHeight="1" x14ac:dyDescent="0.2">
      <c r="A528" s="103" t="s">
        <v>141</v>
      </c>
      <c r="B528" s="112" t="s">
        <v>371</v>
      </c>
      <c r="C528" s="106">
        <v>1</v>
      </c>
      <c r="D528" s="106" t="s">
        <v>134</v>
      </c>
      <c r="E528" s="109">
        <v>0</v>
      </c>
      <c r="F528" s="110">
        <f>C528*E528</f>
        <v>0</v>
      </c>
    </row>
    <row r="529" spans="1:6" ht="30.75" customHeight="1" x14ac:dyDescent="0.2">
      <c r="A529" s="103" t="s">
        <v>142</v>
      </c>
      <c r="B529" s="112" t="s">
        <v>372</v>
      </c>
      <c r="C529" s="106">
        <v>1</v>
      </c>
      <c r="D529" s="106" t="s">
        <v>134</v>
      </c>
      <c r="E529" s="109">
        <v>0</v>
      </c>
      <c r="F529" s="110">
        <f>C529*E529</f>
        <v>0</v>
      </c>
    </row>
    <row r="530" spans="1:6" ht="17.25" customHeight="1" x14ac:dyDescent="0.2">
      <c r="A530" s="103"/>
      <c r="B530" s="68" t="s">
        <v>631</v>
      </c>
      <c r="C530" s="106"/>
      <c r="D530" s="106"/>
      <c r="E530" s="106"/>
      <c r="F530" s="107"/>
    </row>
    <row r="531" spans="1:6" ht="17.25" customHeight="1" x14ac:dyDescent="0.2">
      <c r="A531" s="103" t="s">
        <v>143</v>
      </c>
      <c r="B531" s="123" t="s">
        <v>632</v>
      </c>
      <c r="C531" s="106">
        <v>1</v>
      </c>
      <c r="D531" s="106" t="s">
        <v>134</v>
      </c>
      <c r="E531" s="109">
        <v>0</v>
      </c>
      <c r="F531" s="110">
        <f>C531*E531</f>
        <v>0</v>
      </c>
    </row>
    <row r="532" spans="1:6" ht="44.25" customHeight="1" x14ac:dyDescent="0.2">
      <c r="A532" s="103" t="s">
        <v>146</v>
      </c>
      <c r="B532" s="112" t="s">
        <v>371</v>
      </c>
      <c r="C532" s="106">
        <v>1</v>
      </c>
      <c r="D532" s="106" t="s">
        <v>134</v>
      </c>
      <c r="E532" s="109">
        <v>0</v>
      </c>
      <c r="F532" s="110">
        <f>C532*E532</f>
        <v>0</v>
      </c>
    </row>
    <row r="533" spans="1:6" ht="30.75" customHeight="1" x14ac:dyDescent="0.2">
      <c r="A533" s="103" t="s">
        <v>148</v>
      </c>
      <c r="B533" s="112" t="s">
        <v>372</v>
      </c>
      <c r="C533" s="106">
        <v>1</v>
      </c>
      <c r="D533" s="106" t="s">
        <v>134</v>
      </c>
      <c r="E533" s="109">
        <v>0</v>
      </c>
      <c r="F533" s="110">
        <f>C533*E533</f>
        <v>0</v>
      </c>
    </row>
    <row r="534" spans="1:6" ht="17.25" customHeight="1" x14ac:dyDescent="0.2">
      <c r="A534" s="103"/>
      <c r="B534" s="68" t="s">
        <v>633</v>
      </c>
      <c r="C534" s="106"/>
      <c r="D534" s="106"/>
      <c r="E534" s="106"/>
      <c r="F534" s="107"/>
    </row>
    <row r="535" spans="1:6" ht="17.25" customHeight="1" x14ac:dyDescent="0.2">
      <c r="A535" s="103" t="s">
        <v>150</v>
      </c>
      <c r="B535" s="123" t="s">
        <v>634</v>
      </c>
      <c r="C535" s="106">
        <v>1</v>
      </c>
      <c r="D535" s="106" t="s">
        <v>134</v>
      </c>
      <c r="E535" s="109">
        <v>0</v>
      </c>
      <c r="F535" s="110">
        <f>C535*E535</f>
        <v>0</v>
      </c>
    </row>
    <row r="536" spans="1:6" ht="44.25" customHeight="1" x14ac:dyDescent="0.2">
      <c r="A536" s="103" t="s">
        <v>153</v>
      </c>
      <c r="B536" s="112" t="s">
        <v>371</v>
      </c>
      <c r="C536" s="106">
        <v>1</v>
      </c>
      <c r="D536" s="106" t="s">
        <v>134</v>
      </c>
      <c r="E536" s="109">
        <v>0</v>
      </c>
      <c r="F536" s="110">
        <f>C536*E536</f>
        <v>0</v>
      </c>
    </row>
    <row r="537" spans="1:6" ht="30.75" customHeight="1" x14ac:dyDescent="0.2">
      <c r="A537" s="103" t="s">
        <v>155</v>
      </c>
      <c r="B537" s="112" t="s">
        <v>372</v>
      </c>
      <c r="C537" s="106">
        <v>1</v>
      </c>
      <c r="D537" s="106" t="s">
        <v>134</v>
      </c>
      <c r="E537" s="109">
        <v>0</v>
      </c>
      <c r="F537" s="110">
        <f>C537*E537</f>
        <v>0</v>
      </c>
    </row>
    <row r="538" spans="1:6" ht="17.25" customHeight="1" x14ac:dyDescent="0.2">
      <c r="A538" s="103"/>
      <c r="B538" s="68" t="s">
        <v>635</v>
      </c>
      <c r="C538" s="106"/>
      <c r="D538" s="106"/>
      <c r="E538" s="106"/>
      <c r="F538" s="107"/>
    </row>
    <row r="539" spans="1:6" ht="17.25" customHeight="1" x14ac:dyDescent="0.2">
      <c r="A539" s="103" t="s">
        <v>157</v>
      </c>
      <c r="B539" s="123" t="s">
        <v>636</v>
      </c>
      <c r="C539" s="106">
        <v>1</v>
      </c>
      <c r="D539" s="106" t="s">
        <v>134</v>
      </c>
      <c r="E539" s="109">
        <v>0</v>
      </c>
      <c r="F539" s="110">
        <f>C539*E539</f>
        <v>0</v>
      </c>
    </row>
    <row r="540" spans="1:6" ht="38.25" customHeight="1" x14ac:dyDescent="0.2">
      <c r="A540" s="107"/>
      <c r="B540" s="57"/>
      <c r="C540" s="106"/>
      <c r="D540" s="106"/>
      <c r="E540" s="106"/>
      <c r="F540" s="107"/>
    </row>
    <row r="541" spans="1:6" ht="28.5" customHeight="1" x14ac:dyDescent="0.2">
      <c r="A541" s="114"/>
      <c r="B541" s="115"/>
      <c r="C541" s="115"/>
      <c r="D541" s="115"/>
      <c r="E541" s="116" t="s">
        <v>74</v>
      </c>
      <c r="F541" s="117">
        <f>F517+F518+F523+F527+F528+F529+F531+F532+F533+F535+F536+F537+F539</f>
        <v>0</v>
      </c>
    </row>
    <row r="542" spans="1:6" ht="28.5" customHeight="1" x14ac:dyDescent="0.2">
      <c r="A542" s="114" t="s">
        <v>308</v>
      </c>
      <c r="B542" s="115"/>
      <c r="C542" s="115"/>
      <c r="D542" s="115"/>
      <c r="E542" s="115"/>
      <c r="F542" s="118"/>
    </row>
    <row r="543" spans="1:6" ht="28.5" customHeight="1" x14ac:dyDescent="0.2">
      <c r="A543" s="119"/>
      <c r="B543" s="77"/>
      <c r="C543" s="120" t="s">
        <v>125</v>
      </c>
      <c r="D543" s="120" t="s">
        <v>42</v>
      </c>
      <c r="E543" s="120" t="s">
        <v>126</v>
      </c>
      <c r="F543" s="119" t="s">
        <v>43</v>
      </c>
    </row>
    <row r="544" spans="1:6" ht="44.25" customHeight="1" x14ac:dyDescent="0.2">
      <c r="A544" s="103" t="s">
        <v>132</v>
      </c>
      <c r="B544" s="112" t="s">
        <v>371</v>
      </c>
      <c r="C544" s="104">
        <v>1</v>
      </c>
      <c r="D544" s="104" t="s">
        <v>134</v>
      </c>
      <c r="E544" s="121">
        <v>0</v>
      </c>
      <c r="F544" s="122">
        <f>C544*E544</f>
        <v>0</v>
      </c>
    </row>
    <row r="545" spans="1:6" ht="30.75" customHeight="1" x14ac:dyDescent="0.2">
      <c r="A545" s="103" t="s">
        <v>135</v>
      </c>
      <c r="B545" s="112" t="s">
        <v>372</v>
      </c>
      <c r="C545" s="106">
        <v>1</v>
      </c>
      <c r="D545" s="106" t="s">
        <v>134</v>
      </c>
      <c r="E545" s="109">
        <v>0</v>
      </c>
      <c r="F545" s="110">
        <f>C545*E545</f>
        <v>0</v>
      </c>
    </row>
    <row r="546" spans="1:6" ht="17.25" customHeight="1" x14ac:dyDescent="0.2">
      <c r="A546" s="103"/>
      <c r="B546" s="68" t="s">
        <v>637</v>
      </c>
      <c r="C546" s="106"/>
      <c r="D546" s="106"/>
      <c r="E546" s="106"/>
      <c r="F546" s="107"/>
    </row>
    <row r="547" spans="1:6" ht="17.25" customHeight="1" x14ac:dyDescent="0.2">
      <c r="A547" s="103" t="s">
        <v>137</v>
      </c>
      <c r="B547" s="123" t="s">
        <v>638</v>
      </c>
      <c r="C547" s="106">
        <v>1</v>
      </c>
      <c r="D547" s="106" t="s">
        <v>134</v>
      </c>
      <c r="E547" s="109">
        <v>0</v>
      </c>
      <c r="F547" s="110">
        <f>C547*E547</f>
        <v>0</v>
      </c>
    </row>
    <row r="548" spans="1:6" ht="44.25" customHeight="1" x14ac:dyDescent="0.2">
      <c r="A548" s="103" t="s">
        <v>139</v>
      </c>
      <c r="B548" s="112" t="s">
        <v>371</v>
      </c>
      <c r="C548" s="106">
        <v>1</v>
      </c>
      <c r="D548" s="106" t="s">
        <v>134</v>
      </c>
      <c r="E548" s="109">
        <v>0</v>
      </c>
      <c r="F548" s="110">
        <f>C548*E548</f>
        <v>0</v>
      </c>
    </row>
    <row r="549" spans="1:6" ht="30.75" customHeight="1" x14ac:dyDescent="0.2">
      <c r="A549" s="103" t="s">
        <v>141</v>
      </c>
      <c r="B549" s="112" t="s">
        <v>372</v>
      </c>
      <c r="C549" s="106">
        <v>1</v>
      </c>
      <c r="D549" s="106" t="s">
        <v>134</v>
      </c>
      <c r="E549" s="109">
        <v>0</v>
      </c>
      <c r="F549" s="110">
        <f>C549*E549</f>
        <v>0</v>
      </c>
    </row>
    <row r="550" spans="1:6" ht="17.25" customHeight="1" x14ac:dyDescent="0.2">
      <c r="A550" s="103"/>
      <c r="B550" s="68" t="s">
        <v>639</v>
      </c>
      <c r="C550" s="106"/>
      <c r="D550" s="106"/>
      <c r="E550" s="106"/>
      <c r="F550" s="107"/>
    </row>
    <row r="551" spans="1:6" ht="17.25" customHeight="1" x14ac:dyDescent="0.2">
      <c r="A551" s="103" t="s">
        <v>142</v>
      </c>
      <c r="B551" s="123" t="s">
        <v>640</v>
      </c>
      <c r="C551" s="106">
        <v>1</v>
      </c>
      <c r="D551" s="106" t="s">
        <v>134</v>
      </c>
      <c r="E551" s="109">
        <v>0</v>
      </c>
      <c r="F551" s="110">
        <f>C551*E551</f>
        <v>0</v>
      </c>
    </row>
    <row r="552" spans="1:6" ht="44.25" customHeight="1" x14ac:dyDescent="0.2">
      <c r="A552" s="103" t="s">
        <v>143</v>
      </c>
      <c r="B552" s="112" t="s">
        <v>371</v>
      </c>
      <c r="C552" s="106">
        <v>1</v>
      </c>
      <c r="D552" s="106" t="s">
        <v>134</v>
      </c>
      <c r="E552" s="109">
        <v>0</v>
      </c>
      <c r="F552" s="110">
        <f>C552*E552</f>
        <v>0</v>
      </c>
    </row>
    <row r="553" spans="1:6" ht="30.75" customHeight="1" x14ac:dyDescent="0.2">
      <c r="A553" s="103" t="s">
        <v>146</v>
      </c>
      <c r="B553" s="112" t="s">
        <v>372</v>
      </c>
      <c r="C553" s="106">
        <v>1</v>
      </c>
      <c r="D553" s="106" t="s">
        <v>134</v>
      </c>
      <c r="E553" s="109">
        <v>0</v>
      </c>
      <c r="F553" s="110">
        <f>C553*E553</f>
        <v>0</v>
      </c>
    </row>
    <row r="554" spans="1:6" ht="30.75" customHeight="1" x14ac:dyDescent="0.2">
      <c r="A554" s="103"/>
      <c r="B554" s="70" t="s">
        <v>375</v>
      </c>
      <c r="C554" s="106"/>
      <c r="D554" s="106"/>
      <c r="E554" s="106"/>
      <c r="F554" s="107"/>
    </row>
    <row r="555" spans="1:6" ht="17.25" customHeight="1" x14ac:dyDescent="0.2">
      <c r="A555" s="103"/>
      <c r="B555" s="62" t="s">
        <v>376</v>
      </c>
      <c r="C555" s="106"/>
      <c r="D555" s="106"/>
      <c r="E555" s="106"/>
      <c r="F555" s="107"/>
    </row>
    <row r="556" spans="1:6" ht="17.25" customHeight="1" x14ac:dyDescent="0.2">
      <c r="A556" s="103"/>
      <c r="B556" s="68" t="s">
        <v>377</v>
      </c>
      <c r="C556" s="106"/>
      <c r="D556" s="106"/>
      <c r="E556" s="106"/>
      <c r="F556" s="107"/>
    </row>
    <row r="557" spans="1:6" ht="57.75" customHeight="1" x14ac:dyDescent="0.2">
      <c r="A557" s="103" t="s">
        <v>148</v>
      </c>
      <c r="B557" s="108" t="s">
        <v>641</v>
      </c>
      <c r="C557" s="106">
        <v>41</v>
      </c>
      <c r="D557" s="106" t="s">
        <v>157</v>
      </c>
      <c r="E557" s="109">
        <v>0</v>
      </c>
      <c r="F557" s="110">
        <f>C557*E557</f>
        <v>0</v>
      </c>
    </row>
    <row r="558" spans="1:6" ht="17.25" customHeight="1" x14ac:dyDescent="0.2">
      <c r="A558" s="103"/>
      <c r="B558" s="68" t="s">
        <v>237</v>
      </c>
      <c r="C558" s="106"/>
      <c r="D558" s="106"/>
      <c r="E558" s="106"/>
      <c r="F558" s="107"/>
    </row>
    <row r="559" spans="1:6" ht="30.75" customHeight="1" x14ac:dyDescent="0.2">
      <c r="A559" s="103" t="s">
        <v>150</v>
      </c>
      <c r="B559" s="108" t="s">
        <v>379</v>
      </c>
      <c r="C559" s="106"/>
      <c r="D559" s="106" t="s">
        <v>152</v>
      </c>
      <c r="E559" s="109">
        <v>0</v>
      </c>
      <c r="F559" s="110">
        <f>E559</f>
        <v>0</v>
      </c>
    </row>
    <row r="560" spans="1:6" ht="30.75" customHeight="1" x14ac:dyDescent="0.2">
      <c r="A560" s="103" t="s">
        <v>153</v>
      </c>
      <c r="B560" s="108" t="s">
        <v>380</v>
      </c>
      <c r="C560" s="106"/>
      <c r="D560" s="106" t="s">
        <v>152</v>
      </c>
      <c r="E560" s="109">
        <v>0</v>
      </c>
      <c r="F560" s="110">
        <f>E560</f>
        <v>0</v>
      </c>
    </row>
    <row r="561" spans="1:6" ht="17.25" customHeight="1" x14ac:dyDescent="0.2">
      <c r="A561" s="103"/>
      <c r="B561" s="125" t="s">
        <v>642</v>
      </c>
      <c r="C561" s="106"/>
      <c r="D561" s="106"/>
      <c r="E561" s="106"/>
      <c r="F561" s="107"/>
    </row>
    <row r="562" spans="1:6" ht="17.25" customHeight="1" x14ac:dyDescent="0.2">
      <c r="A562" s="103"/>
      <c r="B562" s="62" t="s">
        <v>317</v>
      </c>
      <c r="C562" s="106"/>
      <c r="D562" s="106"/>
      <c r="E562" s="106"/>
      <c r="F562" s="107"/>
    </row>
    <row r="563" spans="1:6" ht="30.75" customHeight="1" x14ac:dyDescent="0.2">
      <c r="A563" s="103"/>
      <c r="B563" s="70" t="s">
        <v>643</v>
      </c>
      <c r="C563" s="106"/>
      <c r="D563" s="106"/>
      <c r="E563" s="106"/>
      <c r="F563" s="107"/>
    </row>
    <row r="564" spans="1:6" ht="17.25" customHeight="1" x14ac:dyDescent="0.2">
      <c r="A564" s="103"/>
      <c r="B564" s="68" t="s">
        <v>644</v>
      </c>
      <c r="C564" s="106"/>
      <c r="D564" s="106"/>
      <c r="E564" s="106"/>
      <c r="F564" s="107"/>
    </row>
    <row r="565" spans="1:6" ht="71.25" customHeight="1" x14ac:dyDescent="0.2">
      <c r="A565" s="103" t="s">
        <v>155</v>
      </c>
      <c r="B565" s="108" t="s">
        <v>645</v>
      </c>
      <c r="C565" s="106">
        <v>8</v>
      </c>
      <c r="D565" s="106" t="s">
        <v>134</v>
      </c>
      <c r="E565" s="109">
        <v>0</v>
      </c>
      <c r="F565" s="110">
        <f>C565*E565</f>
        <v>0</v>
      </c>
    </row>
    <row r="566" spans="1:6" ht="17.25" customHeight="1" x14ac:dyDescent="0.2">
      <c r="A566" s="103"/>
      <c r="B566" s="125" t="s">
        <v>428</v>
      </c>
      <c r="C566" s="106"/>
      <c r="D566" s="106"/>
      <c r="E566" s="106"/>
      <c r="F566" s="107"/>
    </row>
    <row r="567" spans="1:6" ht="11.25" customHeight="1" x14ac:dyDescent="0.2">
      <c r="A567" s="107"/>
      <c r="B567" s="57"/>
      <c r="C567" s="106"/>
      <c r="D567" s="106"/>
      <c r="E567" s="106"/>
      <c r="F567" s="107"/>
    </row>
    <row r="568" spans="1:6" ht="28.5" customHeight="1" x14ac:dyDescent="0.2">
      <c r="A568" s="114"/>
      <c r="B568" s="115"/>
      <c r="C568" s="115"/>
      <c r="D568" s="115"/>
      <c r="E568" s="116" t="s">
        <v>74</v>
      </c>
      <c r="F568" s="117">
        <f>F544+F545+F547+F548+F549+F551+F552+F553+F557+F559+F560+F565</f>
        <v>0</v>
      </c>
    </row>
    <row r="569" spans="1:6" ht="28.5" customHeight="1" x14ac:dyDescent="0.2">
      <c r="A569" s="114" t="s">
        <v>308</v>
      </c>
      <c r="B569" s="115"/>
      <c r="C569" s="115"/>
      <c r="D569" s="115"/>
      <c r="E569" s="115"/>
      <c r="F569" s="118"/>
    </row>
    <row r="570" spans="1:6" ht="28.5" customHeight="1" x14ac:dyDescent="0.2">
      <c r="A570" s="119"/>
      <c r="B570" s="77"/>
      <c r="C570" s="120" t="s">
        <v>125</v>
      </c>
      <c r="D570" s="120" t="s">
        <v>42</v>
      </c>
      <c r="E570" s="120" t="s">
        <v>126</v>
      </c>
      <c r="F570" s="119" t="s">
        <v>43</v>
      </c>
    </row>
    <row r="571" spans="1:6" ht="30.75" customHeight="1" x14ac:dyDescent="0.2">
      <c r="A571" s="103"/>
      <c r="B571" s="70" t="s">
        <v>386</v>
      </c>
      <c r="C571" s="104"/>
      <c r="D571" s="104"/>
      <c r="E571" s="104"/>
      <c r="F571" s="105"/>
    </row>
    <row r="572" spans="1:6" ht="17.25" customHeight="1" x14ac:dyDescent="0.2">
      <c r="A572" s="103"/>
      <c r="B572" s="62" t="s">
        <v>129</v>
      </c>
      <c r="C572" s="106"/>
      <c r="D572" s="106"/>
      <c r="E572" s="106"/>
      <c r="F572" s="107"/>
    </row>
    <row r="573" spans="1:6" ht="17.25" customHeight="1" x14ac:dyDescent="0.2">
      <c r="A573" s="103"/>
      <c r="B573" s="62" t="s">
        <v>183</v>
      </c>
      <c r="C573" s="106"/>
      <c r="D573" s="106"/>
      <c r="E573" s="106"/>
      <c r="F573" s="107"/>
    </row>
    <row r="574" spans="1:6" ht="17.25" customHeight="1" x14ac:dyDescent="0.2">
      <c r="A574" s="103"/>
      <c r="B574" s="68" t="s">
        <v>131</v>
      </c>
      <c r="C574" s="106"/>
      <c r="D574" s="106"/>
      <c r="E574" s="106"/>
      <c r="F574" s="107"/>
    </row>
    <row r="575" spans="1:6" ht="30.75" customHeight="1" x14ac:dyDescent="0.2">
      <c r="A575" s="103" t="s">
        <v>132</v>
      </c>
      <c r="B575" s="108" t="s">
        <v>429</v>
      </c>
      <c r="C575" s="106">
        <v>8</v>
      </c>
      <c r="D575" s="106" t="s">
        <v>134</v>
      </c>
      <c r="E575" s="109">
        <v>0</v>
      </c>
      <c r="F575" s="110">
        <f>C575*E575</f>
        <v>0</v>
      </c>
    </row>
    <row r="576" spans="1:6" ht="17.25" customHeight="1" x14ac:dyDescent="0.2">
      <c r="A576" s="103" t="s">
        <v>135</v>
      </c>
      <c r="B576" s="111" t="s">
        <v>430</v>
      </c>
      <c r="C576" s="106">
        <v>8</v>
      </c>
      <c r="D576" s="106" t="s">
        <v>134</v>
      </c>
      <c r="E576" s="109">
        <v>0</v>
      </c>
      <c r="F576" s="110">
        <f>C576*E576</f>
        <v>0</v>
      </c>
    </row>
    <row r="577" spans="1:6" ht="30.75" customHeight="1" x14ac:dyDescent="0.2">
      <c r="A577" s="103" t="s">
        <v>137</v>
      </c>
      <c r="B577" s="112" t="s">
        <v>186</v>
      </c>
      <c r="C577" s="106">
        <v>8</v>
      </c>
      <c r="D577" s="106" t="s">
        <v>134</v>
      </c>
      <c r="E577" s="109">
        <v>0</v>
      </c>
      <c r="F577" s="110">
        <f>C577*E577</f>
        <v>0</v>
      </c>
    </row>
    <row r="578" spans="1:6" ht="30.75" customHeight="1" x14ac:dyDescent="0.2">
      <c r="A578" s="103"/>
      <c r="B578" s="65" t="s">
        <v>431</v>
      </c>
      <c r="C578" s="106"/>
      <c r="D578" s="106"/>
      <c r="E578" s="106"/>
      <c r="F578" s="107"/>
    </row>
    <row r="579" spans="1:6" ht="30.75" customHeight="1" x14ac:dyDescent="0.2">
      <c r="A579" s="103" t="s">
        <v>139</v>
      </c>
      <c r="B579" s="108" t="s">
        <v>646</v>
      </c>
      <c r="C579" s="106">
        <v>4</v>
      </c>
      <c r="D579" s="106" t="s">
        <v>134</v>
      </c>
      <c r="E579" s="109">
        <v>0</v>
      </c>
      <c r="F579" s="110">
        <f>C579*E579</f>
        <v>0</v>
      </c>
    </row>
    <row r="580" spans="1:6" ht="17.25" customHeight="1" x14ac:dyDescent="0.2">
      <c r="A580" s="103"/>
      <c r="B580" s="68" t="s">
        <v>647</v>
      </c>
      <c r="C580" s="106"/>
      <c r="D580" s="106"/>
      <c r="E580" s="106"/>
      <c r="F580" s="107"/>
    </row>
    <row r="581" spans="1:6" ht="44.25" customHeight="1" x14ac:dyDescent="0.2">
      <c r="A581" s="103" t="s">
        <v>141</v>
      </c>
      <c r="B581" s="108" t="s">
        <v>648</v>
      </c>
      <c r="C581" s="106">
        <v>3</v>
      </c>
      <c r="D581" s="106" t="s">
        <v>134</v>
      </c>
      <c r="E581" s="109">
        <v>0</v>
      </c>
      <c r="F581" s="110">
        <f>C581*E581</f>
        <v>0</v>
      </c>
    </row>
    <row r="582" spans="1:6" ht="44.25" customHeight="1" x14ac:dyDescent="0.2">
      <c r="A582" s="103" t="s">
        <v>142</v>
      </c>
      <c r="B582" s="108" t="s">
        <v>649</v>
      </c>
      <c r="C582" s="106">
        <v>3</v>
      </c>
      <c r="D582" s="106" t="s">
        <v>134</v>
      </c>
      <c r="E582" s="109">
        <v>0</v>
      </c>
      <c r="F582" s="110">
        <f>C582*E582</f>
        <v>0</v>
      </c>
    </row>
    <row r="583" spans="1:6" ht="17.25" customHeight="1" x14ac:dyDescent="0.2">
      <c r="A583" s="103"/>
      <c r="B583" s="68" t="s">
        <v>433</v>
      </c>
      <c r="C583" s="106"/>
      <c r="D583" s="106"/>
      <c r="E583" s="106"/>
      <c r="F583" s="107"/>
    </row>
    <row r="584" spans="1:6" ht="44.25" customHeight="1" x14ac:dyDescent="0.2">
      <c r="A584" s="103" t="s">
        <v>143</v>
      </c>
      <c r="B584" s="108" t="s">
        <v>434</v>
      </c>
      <c r="C584" s="106">
        <v>8</v>
      </c>
      <c r="D584" s="106" t="s">
        <v>134</v>
      </c>
      <c r="E584" s="109">
        <v>0</v>
      </c>
      <c r="F584" s="110">
        <f>C584*E584</f>
        <v>0</v>
      </c>
    </row>
    <row r="585" spans="1:6" ht="30.75" customHeight="1" x14ac:dyDescent="0.2">
      <c r="A585" s="103"/>
      <c r="B585" s="70" t="s">
        <v>405</v>
      </c>
      <c r="C585" s="106"/>
      <c r="D585" s="106"/>
      <c r="E585" s="106"/>
      <c r="F585" s="107"/>
    </row>
    <row r="586" spans="1:6" ht="17.25" customHeight="1" x14ac:dyDescent="0.2">
      <c r="A586" s="103"/>
      <c r="B586" s="62" t="s">
        <v>406</v>
      </c>
      <c r="C586" s="106"/>
      <c r="D586" s="106"/>
      <c r="E586" s="106"/>
      <c r="F586" s="107"/>
    </row>
    <row r="587" spans="1:6" ht="17.25" customHeight="1" x14ac:dyDescent="0.2">
      <c r="A587" s="103"/>
      <c r="B587" s="68" t="s">
        <v>407</v>
      </c>
      <c r="C587" s="106"/>
      <c r="D587" s="106"/>
      <c r="E587" s="106"/>
      <c r="F587" s="107"/>
    </row>
    <row r="588" spans="1:6" ht="17.25" customHeight="1" x14ac:dyDescent="0.2">
      <c r="A588" s="103" t="s">
        <v>146</v>
      </c>
      <c r="B588" s="123" t="s">
        <v>438</v>
      </c>
      <c r="C588" s="106">
        <v>80</v>
      </c>
      <c r="D588" s="106" t="s">
        <v>157</v>
      </c>
      <c r="E588" s="109">
        <v>0</v>
      </c>
      <c r="F588" s="110">
        <f>C588*E588</f>
        <v>0</v>
      </c>
    </row>
    <row r="589" spans="1:6" ht="17.25" customHeight="1" x14ac:dyDescent="0.2">
      <c r="A589" s="103"/>
      <c r="B589" s="68" t="s">
        <v>440</v>
      </c>
      <c r="C589" s="106"/>
      <c r="D589" s="106"/>
      <c r="E589" s="106"/>
      <c r="F589" s="107"/>
    </row>
    <row r="590" spans="1:6" ht="17.25" customHeight="1" x14ac:dyDescent="0.2">
      <c r="A590" s="103" t="s">
        <v>148</v>
      </c>
      <c r="B590" s="123" t="s">
        <v>441</v>
      </c>
      <c r="C590" s="106">
        <v>40</v>
      </c>
      <c r="D590" s="106" t="s">
        <v>157</v>
      </c>
      <c r="E590" s="109">
        <v>0</v>
      </c>
      <c r="F590" s="110">
        <f>C590*E590</f>
        <v>0</v>
      </c>
    </row>
    <row r="591" spans="1:6" ht="17.25" customHeight="1" x14ac:dyDescent="0.2">
      <c r="A591" s="103" t="s">
        <v>150</v>
      </c>
      <c r="B591" s="111" t="s">
        <v>442</v>
      </c>
      <c r="C591" s="106">
        <v>40</v>
      </c>
      <c r="D591" s="106" t="s">
        <v>157</v>
      </c>
      <c r="E591" s="109">
        <v>0</v>
      </c>
      <c r="F591" s="110">
        <f>C591*E591</f>
        <v>0</v>
      </c>
    </row>
    <row r="592" spans="1:6" ht="17.25" customHeight="1" x14ac:dyDescent="0.2">
      <c r="A592" s="103"/>
      <c r="B592" s="68" t="s">
        <v>443</v>
      </c>
      <c r="C592" s="106"/>
      <c r="D592" s="106"/>
      <c r="E592" s="106"/>
      <c r="F592" s="107"/>
    </row>
    <row r="593" spans="1:6" ht="17.25" customHeight="1" x14ac:dyDescent="0.2">
      <c r="A593" s="103" t="s">
        <v>153</v>
      </c>
      <c r="B593" s="123" t="s">
        <v>444</v>
      </c>
      <c r="C593" s="106">
        <v>40</v>
      </c>
      <c r="D593" s="106" t="s">
        <v>157</v>
      </c>
      <c r="E593" s="109">
        <v>0</v>
      </c>
      <c r="F593" s="110">
        <f>C593*E593</f>
        <v>0</v>
      </c>
    </row>
    <row r="594" spans="1:6" ht="17.25" customHeight="1" x14ac:dyDescent="0.2">
      <c r="A594" s="103"/>
      <c r="B594" s="62" t="s">
        <v>412</v>
      </c>
      <c r="C594" s="106"/>
      <c r="D594" s="106"/>
      <c r="E594" s="106"/>
      <c r="F594" s="107"/>
    </row>
    <row r="595" spans="1:6" ht="17.25" customHeight="1" x14ac:dyDescent="0.2">
      <c r="A595" s="103"/>
      <c r="B595" s="62" t="s">
        <v>413</v>
      </c>
      <c r="C595" s="106"/>
      <c r="D595" s="106"/>
      <c r="E595" s="106"/>
      <c r="F595" s="107"/>
    </row>
    <row r="596" spans="1:6" ht="17.25" customHeight="1" x14ac:dyDescent="0.2">
      <c r="A596" s="103"/>
      <c r="B596" s="68" t="s">
        <v>414</v>
      </c>
      <c r="C596" s="106"/>
      <c r="D596" s="106"/>
      <c r="E596" s="106"/>
      <c r="F596" s="107"/>
    </row>
    <row r="597" spans="1:6" ht="30.75" customHeight="1" x14ac:dyDescent="0.2">
      <c r="A597" s="103" t="s">
        <v>155</v>
      </c>
      <c r="B597" s="108" t="s">
        <v>415</v>
      </c>
      <c r="C597" s="106">
        <v>8</v>
      </c>
      <c r="D597" s="106" t="s">
        <v>134</v>
      </c>
      <c r="E597" s="109">
        <v>0</v>
      </c>
      <c r="F597" s="110">
        <f>C597*E597</f>
        <v>0</v>
      </c>
    </row>
    <row r="598" spans="1:6" ht="17.25" customHeight="1" x14ac:dyDescent="0.2">
      <c r="A598" s="103" t="s">
        <v>157</v>
      </c>
      <c r="B598" s="123" t="s">
        <v>445</v>
      </c>
      <c r="C598" s="106">
        <v>14</v>
      </c>
      <c r="D598" s="106" t="s">
        <v>134</v>
      </c>
      <c r="E598" s="109">
        <v>0</v>
      </c>
      <c r="F598" s="110">
        <f>C598*E598</f>
        <v>0</v>
      </c>
    </row>
    <row r="599" spans="1:6" ht="17.25" customHeight="1" x14ac:dyDescent="0.2">
      <c r="A599" s="103" t="s">
        <v>159</v>
      </c>
      <c r="B599" s="123" t="s">
        <v>417</v>
      </c>
      <c r="C599" s="106">
        <v>8</v>
      </c>
      <c r="D599" s="106" t="s">
        <v>134</v>
      </c>
      <c r="E599" s="109">
        <v>0</v>
      </c>
      <c r="F599" s="110">
        <f>C599*E599</f>
        <v>0</v>
      </c>
    </row>
    <row r="600" spans="1:6" ht="2.25" customHeight="1" x14ac:dyDescent="0.2">
      <c r="A600" s="107"/>
      <c r="B600" s="57"/>
      <c r="C600" s="106"/>
      <c r="D600" s="106"/>
      <c r="E600" s="106"/>
      <c r="F600" s="107"/>
    </row>
    <row r="601" spans="1:6" ht="28.5" customHeight="1" x14ac:dyDescent="0.2">
      <c r="A601" s="114"/>
      <c r="B601" s="115"/>
      <c r="C601" s="115"/>
      <c r="D601" s="115"/>
      <c r="E601" s="116" t="s">
        <v>74</v>
      </c>
      <c r="F601" s="117">
        <f>F575+F576+F577+F579+F581+F582+F584+F588+F590+F591+F593+F597+F598+F599</f>
        <v>0</v>
      </c>
    </row>
    <row r="602" spans="1:6" ht="28.5" customHeight="1" x14ac:dyDescent="0.2">
      <c r="A602" s="114" t="s">
        <v>308</v>
      </c>
      <c r="B602" s="115"/>
      <c r="C602" s="115"/>
      <c r="D602" s="115"/>
      <c r="E602" s="115"/>
      <c r="F602" s="118"/>
    </row>
    <row r="603" spans="1:6" ht="28.5" customHeight="1" x14ac:dyDescent="0.2">
      <c r="A603" s="119"/>
      <c r="B603" s="77"/>
      <c r="C603" s="120" t="s">
        <v>125</v>
      </c>
      <c r="D603" s="120" t="s">
        <v>42</v>
      </c>
      <c r="E603" s="120" t="s">
        <v>126</v>
      </c>
      <c r="F603" s="119" t="s">
        <v>43</v>
      </c>
    </row>
    <row r="604" spans="1:6" ht="30.75" customHeight="1" x14ac:dyDescent="0.2">
      <c r="A604" s="103" t="s">
        <v>132</v>
      </c>
      <c r="B604" s="108" t="s">
        <v>650</v>
      </c>
      <c r="C604" s="104">
        <v>8</v>
      </c>
      <c r="D604" s="104" t="s">
        <v>134</v>
      </c>
      <c r="E604" s="121">
        <v>0</v>
      </c>
      <c r="F604" s="122">
        <f>C604*E604</f>
        <v>0</v>
      </c>
    </row>
    <row r="605" spans="1:6" ht="30.75" customHeight="1" x14ac:dyDescent="0.2">
      <c r="A605" s="103" t="s">
        <v>135</v>
      </c>
      <c r="B605" s="108" t="s">
        <v>448</v>
      </c>
      <c r="C605" s="106">
        <v>3</v>
      </c>
      <c r="D605" s="106" t="s">
        <v>134</v>
      </c>
      <c r="E605" s="109">
        <v>0</v>
      </c>
      <c r="F605" s="110">
        <f>C605*E605</f>
        <v>0</v>
      </c>
    </row>
    <row r="606" spans="1:6" ht="17.25" customHeight="1" x14ac:dyDescent="0.2">
      <c r="A606" s="103"/>
      <c r="B606" s="68" t="s">
        <v>449</v>
      </c>
      <c r="C606" s="106"/>
      <c r="D606" s="106"/>
      <c r="E606" s="106"/>
      <c r="F606" s="107"/>
    </row>
    <row r="607" spans="1:6" ht="17.25" customHeight="1" x14ac:dyDescent="0.2">
      <c r="A607" s="103" t="s">
        <v>137</v>
      </c>
      <c r="B607" s="123" t="s">
        <v>450</v>
      </c>
      <c r="C607" s="106">
        <v>10</v>
      </c>
      <c r="D607" s="106" t="s">
        <v>134</v>
      </c>
      <c r="E607" s="109">
        <v>0</v>
      </c>
      <c r="F607" s="110">
        <f>C607*E607</f>
        <v>0</v>
      </c>
    </row>
    <row r="608" spans="1:6" ht="17.25" customHeight="1" x14ac:dyDescent="0.2">
      <c r="A608" s="103"/>
      <c r="B608" s="125" t="s">
        <v>451</v>
      </c>
      <c r="C608" s="106"/>
      <c r="D608" s="106"/>
      <c r="E608" s="106"/>
      <c r="F608" s="107"/>
    </row>
    <row r="609" spans="1:6" ht="17.25" customHeight="1" x14ac:dyDescent="0.2">
      <c r="A609" s="103"/>
      <c r="B609" s="62" t="s">
        <v>129</v>
      </c>
      <c r="C609" s="106"/>
      <c r="D609" s="106"/>
      <c r="E609" s="106"/>
      <c r="F609" s="107"/>
    </row>
    <row r="610" spans="1:6" ht="17.25" customHeight="1" x14ac:dyDescent="0.2">
      <c r="A610" s="103"/>
      <c r="B610" s="62" t="s">
        <v>651</v>
      </c>
      <c r="C610" s="106"/>
      <c r="D610" s="106"/>
      <c r="E610" s="106"/>
      <c r="F610" s="107"/>
    </row>
    <row r="611" spans="1:6" ht="17.25" customHeight="1" x14ac:dyDescent="0.2">
      <c r="A611" s="103"/>
      <c r="B611" s="68" t="s">
        <v>652</v>
      </c>
      <c r="C611" s="106"/>
      <c r="D611" s="106"/>
      <c r="E611" s="106"/>
      <c r="F611" s="107"/>
    </row>
    <row r="612" spans="1:6" ht="84.75" customHeight="1" x14ac:dyDescent="0.2">
      <c r="A612" s="103" t="s">
        <v>139</v>
      </c>
      <c r="B612" s="108" t="s">
        <v>653</v>
      </c>
      <c r="C612" s="106">
        <v>6</v>
      </c>
      <c r="D612" s="106" t="s">
        <v>134</v>
      </c>
      <c r="E612" s="109">
        <v>0</v>
      </c>
      <c r="F612" s="110">
        <f>C612*E612</f>
        <v>0</v>
      </c>
    </row>
    <row r="613" spans="1:6" ht="30.75" customHeight="1" x14ac:dyDescent="0.2">
      <c r="A613" s="103" t="s">
        <v>141</v>
      </c>
      <c r="B613" s="112" t="s">
        <v>654</v>
      </c>
      <c r="C613" s="106">
        <v>6</v>
      </c>
      <c r="D613" s="106" t="s">
        <v>134</v>
      </c>
      <c r="E613" s="109">
        <v>0</v>
      </c>
      <c r="F613" s="110">
        <f>C613*E613</f>
        <v>0</v>
      </c>
    </row>
    <row r="614" spans="1:6" ht="57.75" customHeight="1" x14ac:dyDescent="0.2">
      <c r="A614" s="103"/>
      <c r="B614" s="70" t="s">
        <v>455</v>
      </c>
      <c r="C614" s="106"/>
      <c r="D614" s="106"/>
      <c r="E614" s="106"/>
      <c r="F614" s="107"/>
    </row>
    <row r="615" spans="1:6" ht="17.25" customHeight="1" x14ac:dyDescent="0.2">
      <c r="A615" s="103"/>
      <c r="B615" s="68" t="s">
        <v>453</v>
      </c>
      <c r="C615" s="106"/>
      <c r="D615" s="106"/>
      <c r="E615" s="106"/>
      <c r="F615" s="107"/>
    </row>
    <row r="616" spans="1:6" ht="17.25" customHeight="1" x14ac:dyDescent="0.2">
      <c r="A616" s="103" t="s">
        <v>142</v>
      </c>
      <c r="B616" s="123" t="s">
        <v>457</v>
      </c>
      <c r="C616" s="106">
        <v>5</v>
      </c>
      <c r="D616" s="106" t="s">
        <v>157</v>
      </c>
      <c r="E616" s="109">
        <v>0</v>
      </c>
      <c r="F616" s="110">
        <f>C616*E616</f>
        <v>0</v>
      </c>
    </row>
    <row r="617" spans="1:6" ht="17.25" customHeight="1" x14ac:dyDescent="0.2">
      <c r="A617" s="103" t="s">
        <v>143</v>
      </c>
      <c r="B617" s="123" t="s">
        <v>458</v>
      </c>
      <c r="C617" s="106">
        <v>4</v>
      </c>
      <c r="D617" s="106" t="s">
        <v>157</v>
      </c>
      <c r="E617" s="109">
        <v>0</v>
      </c>
      <c r="F617" s="110">
        <f>C617*E617</f>
        <v>0</v>
      </c>
    </row>
    <row r="618" spans="1:6" ht="17.25" customHeight="1" x14ac:dyDescent="0.2">
      <c r="A618" s="103" t="s">
        <v>146</v>
      </c>
      <c r="B618" s="123" t="s">
        <v>459</v>
      </c>
      <c r="C618" s="106">
        <v>10</v>
      </c>
      <c r="D618" s="106" t="s">
        <v>157</v>
      </c>
      <c r="E618" s="109">
        <v>0</v>
      </c>
      <c r="F618" s="110">
        <f>C618*E618</f>
        <v>0</v>
      </c>
    </row>
    <row r="619" spans="1:6" ht="30.75" customHeight="1" x14ac:dyDescent="0.2">
      <c r="A619" s="103"/>
      <c r="B619" s="70" t="s">
        <v>655</v>
      </c>
      <c r="C619" s="106"/>
      <c r="D619" s="106"/>
      <c r="E619" s="106"/>
      <c r="F619" s="107"/>
    </row>
    <row r="620" spans="1:6" ht="17.25" customHeight="1" x14ac:dyDescent="0.2">
      <c r="A620" s="103"/>
      <c r="B620" s="62" t="s">
        <v>656</v>
      </c>
      <c r="C620" s="106"/>
      <c r="D620" s="106"/>
      <c r="E620" s="106"/>
      <c r="F620" s="107"/>
    </row>
    <row r="621" spans="1:6" ht="17.25" customHeight="1" x14ac:dyDescent="0.2">
      <c r="A621" s="103"/>
      <c r="B621" s="68" t="s">
        <v>657</v>
      </c>
      <c r="C621" s="106"/>
      <c r="D621" s="106"/>
      <c r="E621" s="106"/>
      <c r="F621" s="107"/>
    </row>
    <row r="622" spans="1:6" ht="30.75" customHeight="1" x14ac:dyDescent="0.2">
      <c r="A622" s="103" t="s">
        <v>148</v>
      </c>
      <c r="B622" s="108" t="s">
        <v>658</v>
      </c>
      <c r="C622" s="106">
        <v>16</v>
      </c>
      <c r="D622" s="106" t="s">
        <v>145</v>
      </c>
      <c r="E622" s="109">
        <v>0</v>
      </c>
      <c r="F622" s="110">
        <f>C622*E622</f>
        <v>0</v>
      </c>
    </row>
    <row r="623" spans="1:6" ht="17.25" customHeight="1" x14ac:dyDescent="0.2">
      <c r="A623" s="103"/>
      <c r="B623" s="125" t="s">
        <v>460</v>
      </c>
      <c r="C623" s="106"/>
      <c r="D623" s="106"/>
      <c r="E623" s="106"/>
      <c r="F623" s="107"/>
    </row>
    <row r="624" spans="1:6" ht="17.25" customHeight="1" x14ac:dyDescent="0.2">
      <c r="A624" s="103"/>
      <c r="B624" s="62" t="s">
        <v>317</v>
      </c>
      <c r="C624" s="106"/>
      <c r="D624" s="106"/>
      <c r="E624" s="106"/>
      <c r="F624" s="107"/>
    </row>
    <row r="625" spans="1:6" ht="17.25" customHeight="1" x14ac:dyDescent="0.2">
      <c r="A625" s="103"/>
      <c r="B625" s="62" t="s">
        <v>318</v>
      </c>
      <c r="C625" s="106"/>
      <c r="D625" s="106"/>
      <c r="E625" s="106"/>
      <c r="F625" s="107"/>
    </row>
    <row r="626" spans="1:6" ht="17.25" customHeight="1" x14ac:dyDescent="0.2">
      <c r="A626" s="103"/>
      <c r="B626" s="68" t="s">
        <v>461</v>
      </c>
      <c r="C626" s="106"/>
      <c r="D626" s="106"/>
      <c r="E626" s="106"/>
      <c r="F626" s="107"/>
    </row>
    <row r="627" spans="1:6" ht="17.25" customHeight="1" x14ac:dyDescent="0.2">
      <c r="A627" s="103" t="s">
        <v>150</v>
      </c>
      <c r="B627" s="123" t="s">
        <v>462</v>
      </c>
      <c r="C627" s="106">
        <v>100</v>
      </c>
      <c r="D627" s="106" t="s">
        <v>157</v>
      </c>
      <c r="E627" s="109">
        <v>0</v>
      </c>
      <c r="F627" s="110">
        <f>C627*E627</f>
        <v>0</v>
      </c>
    </row>
    <row r="628" spans="1:6" ht="17.25" customHeight="1" x14ac:dyDescent="0.2">
      <c r="A628" s="103" t="s">
        <v>153</v>
      </c>
      <c r="B628" s="111" t="s">
        <v>463</v>
      </c>
      <c r="C628" s="106">
        <v>25</v>
      </c>
      <c r="D628" s="106" t="s">
        <v>157</v>
      </c>
      <c r="E628" s="109">
        <v>0</v>
      </c>
      <c r="F628" s="110">
        <f>C628*E628</f>
        <v>0</v>
      </c>
    </row>
    <row r="629" spans="1:6" ht="30.75" customHeight="1" x14ac:dyDescent="0.2">
      <c r="A629" s="103"/>
      <c r="B629" s="70" t="s">
        <v>464</v>
      </c>
      <c r="C629" s="106"/>
      <c r="D629" s="106"/>
      <c r="E629" s="106"/>
      <c r="F629" s="107"/>
    </row>
    <row r="630" spans="1:6" ht="40.5" customHeight="1" x14ac:dyDescent="0.2">
      <c r="A630" s="107"/>
      <c r="B630" s="57"/>
      <c r="C630" s="106"/>
      <c r="D630" s="106"/>
      <c r="E630" s="106"/>
      <c r="F630" s="107"/>
    </row>
    <row r="631" spans="1:6" ht="28.5" customHeight="1" x14ac:dyDescent="0.2">
      <c r="A631" s="114"/>
      <c r="B631" s="115"/>
      <c r="C631" s="115"/>
      <c r="D631" s="115"/>
      <c r="E631" s="116" t="s">
        <v>74</v>
      </c>
      <c r="F631" s="117">
        <f>F604+F605+F607+F612+F613+F616+F617+F618+F622+F627+F628</f>
        <v>0</v>
      </c>
    </row>
    <row r="632" spans="1:6" ht="28.5" customHeight="1" x14ac:dyDescent="0.2">
      <c r="A632" s="114" t="s">
        <v>308</v>
      </c>
      <c r="B632" s="115"/>
      <c r="C632" s="115"/>
      <c r="D632" s="115"/>
      <c r="E632" s="115"/>
      <c r="F632" s="118"/>
    </row>
    <row r="633" spans="1:6" ht="28.5" customHeight="1" x14ac:dyDescent="0.2">
      <c r="A633" s="119"/>
      <c r="B633" s="77"/>
      <c r="C633" s="120" t="s">
        <v>125</v>
      </c>
      <c r="D633" s="120" t="s">
        <v>42</v>
      </c>
      <c r="E633" s="120" t="s">
        <v>126</v>
      </c>
      <c r="F633" s="119" t="s">
        <v>43</v>
      </c>
    </row>
    <row r="634" spans="1:6" ht="44.25" customHeight="1" x14ac:dyDescent="0.2">
      <c r="A634" s="103"/>
      <c r="B634" s="70" t="s">
        <v>465</v>
      </c>
      <c r="C634" s="104"/>
      <c r="D634" s="104"/>
      <c r="E634" s="104"/>
      <c r="F634" s="105"/>
    </row>
    <row r="635" spans="1:6" ht="17.25" customHeight="1" x14ac:dyDescent="0.2">
      <c r="A635" s="103"/>
      <c r="B635" s="68" t="s">
        <v>466</v>
      </c>
      <c r="C635" s="106"/>
      <c r="D635" s="106"/>
      <c r="E635" s="106"/>
      <c r="F635" s="107"/>
    </row>
    <row r="636" spans="1:6" ht="17.25" customHeight="1" x14ac:dyDescent="0.2">
      <c r="A636" s="103" t="s">
        <v>132</v>
      </c>
      <c r="B636" s="123" t="s">
        <v>467</v>
      </c>
      <c r="C636" s="106">
        <v>15</v>
      </c>
      <c r="D636" s="106" t="s">
        <v>157</v>
      </c>
      <c r="E636" s="109">
        <v>0</v>
      </c>
      <c r="F636" s="110">
        <f>C636*E636</f>
        <v>0</v>
      </c>
    </row>
    <row r="637" spans="1:6" ht="17.25" customHeight="1" x14ac:dyDescent="0.2">
      <c r="A637" s="103" t="s">
        <v>135</v>
      </c>
      <c r="B637" s="123" t="s">
        <v>468</v>
      </c>
      <c r="C637" s="106">
        <v>10</v>
      </c>
      <c r="D637" s="106" t="s">
        <v>157</v>
      </c>
      <c r="E637" s="109">
        <v>0</v>
      </c>
      <c r="F637" s="110">
        <f>C637*E637</f>
        <v>0</v>
      </c>
    </row>
    <row r="638" spans="1:6" ht="17.25" customHeight="1" x14ac:dyDescent="0.2">
      <c r="A638" s="103"/>
      <c r="B638" s="68" t="s">
        <v>469</v>
      </c>
      <c r="C638" s="106"/>
      <c r="D638" s="106"/>
      <c r="E638" s="106"/>
      <c r="F638" s="107"/>
    </row>
    <row r="639" spans="1:6" ht="17.25" customHeight="1" x14ac:dyDescent="0.2">
      <c r="A639" s="103" t="s">
        <v>137</v>
      </c>
      <c r="B639" s="123" t="s">
        <v>470</v>
      </c>
      <c r="C639" s="106">
        <v>35</v>
      </c>
      <c r="D639" s="106" t="s">
        <v>157</v>
      </c>
      <c r="E639" s="109">
        <v>0</v>
      </c>
      <c r="F639" s="110">
        <f>C639*E639</f>
        <v>0</v>
      </c>
    </row>
    <row r="640" spans="1:6" ht="17.25" customHeight="1" x14ac:dyDescent="0.2">
      <c r="A640" s="103" t="s">
        <v>139</v>
      </c>
      <c r="B640" s="123" t="s">
        <v>471</v>
      </c>
      <c r="C640" s="106">
        <v>50</v>
      </c>
      <c r="D640" s="106" t="s">
        <v>157</v>
      </c>
      <c r="E640" s="109">
        <v>0</v>
      </c>
      <c r="F640" s="110">
        <f>C640*E640</f>
        <v>0</v>
      </c>
    </row>
    <row r="641" spans="1:6" ht="17.25" customHeight="1" x14ac:dyDescent="0.2">
      <c r="A641" s="103"/>
      <c r="B641" s="125" t="s">
        <v>472</v>
      </c>
      <c r="C641" s="106"/>
      <c r="D641" s="106"/>
      <c r="E641" s="106"/>
      <c r="F641" s="107"/>
    </row>
    <row r="642" spans="1:6" ht="30.75" customHeight="1" x14ac:dyDescent="0.2">
      <c r="A642" s="103"/>
      <c r="B642" s="70" t="s">
        <v>405</v>
      </c>
      <c r="C642" s="106"/>
      <c r="D642" s="106"/>
      <c r="E642" s="106"/>
      <c r="F642" s="107"/>
    </row>
    <row r="643" spans="1:6" ht="17.25" customHeight="1" x14ac:dyDescent="0.2">
      <c r="A643" s="103"/>
      <c r="B643" s="62" t="s">
        <v>473</v>
      </c>
      <c r="C643" s="106"/>
      <c r="D643" s="106"/>
      <c r="E643" s="106"/>
      <c r="F643" s="107"/>
    </row>
    <row r="644" spans="1:6" ht="17.25" customHeight="1" x14ac:dyDescent="0.2">
      <c r="A644" s="103"/>
      <c r="B644" s="68" t="s">
        <v>472</v>
      </c>
      <c r="C644" s="106"/>
      <c r="D644" s="106"/>
      <c r="E644" s="106"/>
      <c r="F644" s="107"/>
    </row>
    <row r="645" spans="1:6" ht="17.25" customHeight="1" x14ac:dyDescent="0.2">
      <c r="A645" s="103" t="s">
        <v>141</v>
      </c>
      <c r="B645" s="123" t="s">
        <v>474</v>
      </c>
      <c r="C645" s="106">
        <v>107</v>
      </c>
      <c r="D645" s="106" t="s">
        <v>157</v>
      </c>
      <c r="E645" s="109">
        <v>0</v>
      </c>
      <c r="F645" s="110">
        <f>C645*E645</f>
        <v>0</v>
      </c>
    </row>
    <row r="646" spans="1:6" ht="17.25" customHeight="1" x14ac:dyDescent="0.2">
      <c r="A646" s="103"/>
      <c r="B646" s="68" t="s">
        <v>475</v>
      </c>
      <c r="C646" s="106"/>
      <c r="D646" s="106"/>
      <c r="E646" s="106"/>
      <c r="F646" s="107"/>
    </row>
    <row r="647" spans="1:6" ht="57.75" customHeight="1" x14ac:dyDescent="0.2">
      <c r="A647" s="103" t="s">
        <v>142</v>
      </c>
      <c r="B647" s="108" t="s">
        <v>476</v>
      </c>
      <c r="C647" s="106">
        <v>5</v>
      </c>
      <c r="D647" s="106" t="s">
        <v>134</v>
      </c>
      <c r="E647" s="109">
        <v>0</v>
      </c>
      <c r="F647" s="110">
        <f>C647*E647</f>
        <v>0</v>
      </c>
    </row>
    <row r="648" spans="1:6" ht="17.25" customHeight="1" x14ac:dyDescent="0.2">
      <c r="A648" s="103"/>
      <c r="B648" s="125" t="s">
        <v>477</v>
      </c>
      <c r="C648" s="106"/>
      <c r="D648" s="106"/>
      <c r="E648" s="106"/>
      <c r="F648" s="107"/>
    </row>
    <row r="649" spans="1:6" ht="30.75" customHeight="1" x14ac:dyDescent="0.2">
      <c r="A649" s="103"/>
      <c r="B649" s="70" t="s">
        <v>478</v>
      </c>
      <c r="C649" s="106"/>
      <c r="D649" s="106"/>
      <c r="E649" s="106"/>
      <c r="F649" s="107"/>
    </row>
    <row r="650" spans="1:6" ht="17.25" customHeight="1" x14ac:dyDescent="0.2">
      <c r="A650" s="103"/>
      <c r="B650" s="62" t="s">
        <v>479</v>
      </c>
      <c r="C650" s="106"/>
      <c r="D650" s="106"/>
      <c r="E650" s="106"/>
      <c r="F650" s="107"/>
    </row>
    <row r="651" spans="1:6" ht="44.25" customHeight="1" x14ac:dyDescent="0.2">
      <c r="A651" s="103"/>
      <c r="B651" s="65" t="s">
        <v>480</v>
      </c>
      <c r="C651" s="106"/>
      <c r="D651" s="106"/>
      <c r="E651" s="106"/>
      <c r="F651" s="107"/>
    </row>
    <row r="652" spans="1:6" ht="17.25" customHeight="1" x14ac:dyDescent="0.2">
      <c r="A652" s="103" t="s">
        <v>143</v>
      </c>
      <c r="B652" s="123" t="s">
        <v>481</v>
      </c>
      <c r="C652" s="106">
        <v>28</v>
      </c>
      <c r="D652" s="106" t="s">
        <v>145</v>
      </c>
      <c r="E652" s="109">
        <v>0</v>
      </c>
      <c r="F652" s="110">
        <f>C652*E652</f>
        <v>0</v>
      </c>
    </row>
    <row r="653" spans="1:6" ht="17.25" customHeight="1" x14ac:dyDescent="0.2">
      <c r="A653" s="103"/>
      <c r="B653" s="125" t="s">
        <v>659</v>
      </c>
      <c r="C653" s="106"/>
      <c r="D653" s="106"/>
      <c r="E653" s="106"/>
      <c r="F653" s="107"/>
    </row>
    <row r="654" spans="1:6" ht="17.25" customHeight="1" x14ac:dyDescent="0.2">
      <c r="A654" s="103"/>
      <c r="B654" s="62" t="s">
        <v>317</v>
      </c>
      <c r="C654" s="106"/>
      <c r="D654" s="106"/>
      <c r="E654" s="106"/>
      <c r="F654" s="107"/>
    </row>
    <row r="655" spans="1:6" ht="17.25" customHeight="1" x14ac:dyDescent="0.2">
      <c r="A655" s="103"/>
      <c r="B655" s="62" t="s">
        <v>318</v>
      </c>
      <c r="C655" s="106"/>
      <c r="D655" s="106"/>
      <c r="E655" s="106"/>
      <c r="F655" s="107"/>
    </row>
    <row r="656" spans="1:6" ht="17.25" customHeight="1" x14ac:dyDescent="0.2">
      <c r="A656" s="103"/>
      <c r="B656" s="68" t="s">
        <v>483</v>
      </c>
      <c r="C656" s="106"/>
      <c r="D656" s="106"/>
      <c r="E656" s="106"/>
      <c r="F656" s="107"/>
    </row>
    <row r="657" spans="1:6" ht="17.25" customHeight="1" x14ac:dyDescent="0.2">
      <c r="A657" s="103" t="s">
        <v>146</v>
      </c>
      <c r="B657" s="123" t="s">
        <v>484</v>
      </c>
      <c r="C657" s="106">
        <v>10</v>
      </c>
      <c r="D657" s="106" t="s">
        <v>157</v>
      </c>
      <c r="E657" s="109">
        <v>0</v>
      </c>
      <c r="F657" s="110">
        <f>C657*E657</f>
        <v>0</v>
      </c>
    </row>
    <row r="658" spans="1:6" ht="17.25" customHeight="1" x14ac:dyDescent="0.2">
      <c r="A658" s="103" t="s">
        <v>148</v>
      </c>
      <c r="B658" s="123" t="s">
        <v>485</v>
      </c>
      <c r="C658" s="106">
        <v>13</v>
      </c>
      <c r="D658" s="106" t="s">
        <v>157</v>
      </c>
      <c r="E658" s="109">
        <v>0</v>
      </c>
      <c r="F658" s="110">
        <f>C658*E658</f>
        <v>0</v>
      </c>
    </row>
    <row r="659" spans="1:6" ht="44.25" customHeight="1" x14ac:dyDescent="0.2">
      <c r="A659" s="103"/>
      <c r="B659" s="70" t="s">
        <v>487</v>
      </c>
      <c r="C659" s="106"/>
      <c r="D659" s="106"/>
      <c r="E659" s="106"/>
      <c r="F659" s="107"/>
    </row>
    <row r="660" spans="1:6" ht="17.25" customHeight="1" x14ac:dyDescent="0.2">
      <c r="A660" s="103"/>
      <c r="B660" s="68" t="s">
        <v>488</v>
      </c>
      <c r="C660" s="106"/>
      <c r="D660" s="106"/>
      <c r="E660" s="106"/>
      <c r="F660" s="107"/>
    </row>
    <row r="661" spans="1:6" ht="17.25" customHeight="1" x14ac:dyDescent="0.2">
      <c r="A661" s="103" t="s">
        <v>150</v>
      </c>
      <c r="B661" s="123" t="s">
        <v>489</v>
      </c>
      <c r="C661" s="106">
        <v>2</v>
      </c>
      <c r="D661" s="106" t="s">
        <v>145</v>
      </c>
      <c r="E661" s="109">
        <v>0</v>
      </c>
      <c r="F661" s="110">
        <f>C661*E661</f>
        <v>0</v>
      </c>
    </row>
    <row r="662" spans="1:6" ht="30.75" customHeight="1" x14ac:dyDescent="0.2">
      <c r="A662" s="103"/>
      <c r="B662" s="70" t="s">
        <v>491</v>
      </c>
      <c r="C662" s="106"/>
      <c r="D662" s="106"/>
      <c r="E662" s="106"/>
      <c r="F662" s="107"/>
    </row>
    <row r="663" spans="1:6" ht="15.75" customHeight="1" x14ac:dyDescent="0.2">
      <c r="A663" s="107"/>
      <c r="B663" s="57"/>
      <c r="C663" s="106"/>
      <c r="D663" s="106"/>
      <c r="E663" s="106"/>
      <c r="F663" s="107"/>
    </row>
    <row r="664" spans="1:6" ht="28.5" customHeight="1" x14ac:dyDescent="0.2">
      <c r="A664" s="114"/>
      <c r="B664" s="115"/>
      <c r="C664" s="115"/>
      <c r="D664" s="115"/>
      <c r="E664" s="116" t="s">
        <v>74</v>
      </c>
      <c r="F664" s="117">
        <f>F636+F637+F639+F640+F645+F647+F652+F657+F658+F661</f>
        <v>0</v>
      </c>
    </row>
    <row r="665" spans="1:6" ht="28.5" customHeight="1" x14ac:dyDescent="0.2">
      <c r="A665" s="114" t="s">
        <v>308</v>
      </c>
      <c r="B665" s="115"/>
      <c r="C665" s="115"/>
      <c r="D665" s="115"/>
      <c r="E665" s="115"/>
      <c r="F665" s="118"/>
    </row>
    <row r="666" spans="1:6" ht="28.5" customHeight="1" x14ac:dyDescent="0.2">
      <c r="A666" s="119"/>
      <c r="B666" s="77"/>
      <c r="C666" s="120" t="s">
        <v>125</v>
      </c>
      <c r="D666" s="120" t="s">
        <v>42</v>
      </c>
      <c r="E666" s="120" t="s">
        <v>126</v>
      </c>
      <c r="F666" s="119" t="s">
        <v>43</v>
      </c>
    </row>
    <row r="667" spans="1:6" ht="17.25" customHeight="1" x14ac:dyDescent="0.2">
      <c r="A667" s="103"/>
      <c r="B667" s="62" t="s">
        <v>492</v>
      </c>
      <c r="C667" s="104"/>
      <c r="D667" s="104"/>
      <c r="E667" s="104"/>
      <c r="F667" s="105"/>
    </row>
    <row r="668" spans="1:6" ht="17.25" customHeight="1" x14ac:dyDescent="0.2">
      <c r="A668" s="103"/>
      <c r="B668" s="68" t="s">
        <v>493</v>
      </c>
      <c r="C668" s="106"/>
      <c r="D668" s="106"/>
      <c r="E668" s="106"/>
      <c r="F668" s="107"/>
    </row>
    <row r="669" spans="1:6" ht="71.25" customHeight="1" x14ac:dyDescent="0.2">
      <c r="A669" s="103" t="s">
        <v>132</v>
      </c>
      <c r="B669" s="108" t="s">
        <v>494</v>
      </c>
      <c r="C669" s="106">
        <v>170</v>
      </c>
      <c r="D669" s="106" t="s">
        <v>145</v>
      </c>
      <c r="E669" s="109">
        <v>0</v>
      </c>
      <c r="F669" s="110">
        <f>C669*E669</f>
        <v>0</v>
      </c>
    </row>
    <row r="670" spans="1:6" ht="17.25" customHeight="1" x14ac:dyDescent="0.2">
      <c r="A670" s="103"/>
      <c r="B670" s="125" t="s">
        <v>495</v>
      </c>
      <c r="C670" s="106"/>
      <c r="D670" s="106"/>
      <c r="E670" s="106"/>
      <c r="F670" s="107"/>
    </row>
    <row r="671" spans="1:6" ht="30.75" customHeight="1" x14ac:dyDescent="0.2">
      <c r="A671" s="103"/>
      <c r="B671" s="70" t="s">
        <v>375</v>
      </c>
      <c r="C671" s="106"/>
      <c r="D671" s="106"/>
      <c r="E671" s="106"/>
      <c r="F671" s="107"/>
    </row>
    <row r="672" spans="1:6" ht="71.25" customHeight="1" x14ac:dyDescent="0.2">
      <c r="A672" s="103"/>
      <c r="B672" s="70" t="s">
        <v>496</v>
      </c>
      <c r="C672" s="106"/>
      <c r="D672" s="106"/>
      <c r="E672" s="106"/>
      <c r="F672" s="107"/>
    </row>
    <row r="673" spans="1:6" ht="17.25" customHeight="1" x14ac:dyDescent="0.2">
      <c r="A673" s="103"/>
      <c r="B673" s="68" t="s">
        <v>497</v>
      </c>
      <c r="C673" s="106"/>
      <c r="D673" s="106"/>
      <c r="E673" s="106"/>
      <c r="F673" s="107"/>
    </row>
    <row r="674" spans="1:6" ht="17.25" customHeight="1" x14ac:dyDescent="0.2">
      <c r="A674" s="103" t="s">
        <v>135</v>
      </c>
      <c r="B674" s="123" t="s">
        <v>660</v>
      </c>
      <c r="C674" s="106">
        <v>4</v>
      </c>
      <c r="D674" s="106" t="s">
        <v>157</v>
      </c>
      <c r="E674" s="109">
        <v>0</v>
      </c>
      <c r="F674" s="110">
        <f>C674*E674</f>
        <v>0</v>
      </c>
    </row>
    <row r="675" spans="1:6" ht="17.25" customHeight="1" x14ac:dyDescent="0.2">
      <c r="A675" s="103"/>
      <c r="B675" s="125" t="s">
        <v>504</v>
      </c>
      <c r="C675" s="106"/>
      <c r="D675" s="106"/>
      <c r="E675" s="106"/>
      <c r="F675" s="107"/>
    </row>
    <row r="676" spans="1:6" ht="30.75" customHeight="1" x14ac:dyDescent="0.2">
      <c r="A676" s="103"/>
      <c r="B676" s="70" t="s">
        <v>505</v>
      </c>
      <c r="C676" s="106"/>
      <c r="D676" s="106"/>
      <c r="E676" s="106"/>
      <c r="F676" s="107"/>
    </row>
    <row r="677" spans="1:6" ht="30.75" customHeight="1" x14ac:dyDescent="0.2">
      <c r="A677" s="103"/>
      <c r="B677" s="70" t="s">
        <v>506</v>
      </c>
      <c r="C677" s="106"/>
      <c r="D677" s="106"/>
      <c r="E677" s="106"/>
      <c r="F677" s="107"/>
    </row>
    <row r="678" spans="1:6" ht="57.75" customHeight="1" x14ac:dyDescent="0.2">
      <c r="A678" s="103"/>
      <c r="B678" s="65" t="s">
        <v>661</v>
      </c>
      <c r="C678" s="106"/>
      <c r="D678" s="106"/>
      <c r="E678" s="106"/>
      <c r="F678" s="107"/>
    </row>
    <row r="679" spans="1:6" ht="17.25" customHeight="1" x14ac:dyDescent="0.2">
      <c r="A679" s="103" t="s">
        <v>137</v>
      </c>
      <c r="B679" s="123" t="s">
        <v>662</v>
      </c>
      <c r="C679" s="106">
        <v>2</v>
      </c>
      <c r="D679" s="106" t="s">
        <v>134</v>
      </c>
      <c r="E679" s="109">
        <v>0</v>
      </c>
      <c r="F679" s="110">
        <f>C679*E679</f>
        <v>0</v>
      </c>
    </row>
    <row r="680" spans="1:6" ht="17.25" customHeight="1" x14ac:dyDescent="0.2">
      <c r="A680" s="103"/>
      <c r="B680" s="68" t="s">
        <v>509</v>
      </c>
      <c r="C680" s="106"/>
      <c r="D680" s="106"/>
      <c r="E680" s="106"/>
      <c r="F680" s="107"/>
    </row>
    <row r="681" spans="1:6" ht="17.25" customHeight="1" x14ac:dyDescent="0.2">
      <c r="A681" s="103" t="s">
        <v>139</v>
      </c>
      <c r="B681" s="123" t="s">
        <v>510</v>
      </c>
      <c r="C681" s="106">
        <v>4</v>
      </c>
      <c r="D681" s="106" t="s">
        <v>157</v>
      </c>
      <c r="E681" s="109">
        <v>0</v>
      </c>
      <c r="F681" s="110">
        <f>C681*E681</f>
        <v>0</v>
      </c>
    </row>
    <row r="682" spans="1:6" ht="30.75" customHeight="1" x14ac:dyDescent="0.2">
      <c r="A682" s="103"/>
      <c r="B682" s="70" t="s">
        <v>511</v>
      </c>
      <c r="C682" s="106"/>
      <c r="D682" s="106"/>
      <c r="E682" s="106"/>
      <c r="F682" s="107"/>
    </row>
    <row r="683" spans="1:6" ht="44.25" customHeight="1" x14ac:dyDescent="0.2">
      <c r="A683" s="103"/>
      <c r="B683" s="65" t="s">
        <v>663</v>
      </c>
      <c r="C683" s="106"/>
      <c r="D683" s="106"/>
      <c r="E683" s="106"/>
      <c r="F683" s="107"/>
    </row>
    <row r="684" spans="1:6" ht="17.25" customHeight="1" x14ac:dyDescent="0.2">
      <c r="A684" s="103" t="s">
        <v>141</v>
      </c>
      <c r="B684" s="123" t="s">
        <v>664</v>
      </c>
      <c r="C684" s="106">
        <v>1</v>
      </c>
      <c r="D684" s="106" t="s">
        <v>134</v>
      </c>
      <c r="E684" s="109">
        <v>0</v>
      </c>
      <c r="F684" s="110">
        <f>C684*E684</f>
        <v>0</v>
      </c>
    </row>
    <row r="685" spans="1:6" ht="44.25" customHeight="1" x14ac:dyDescent="0.2">
      <c r="A685" s="103"/>
      <c r="B685" s="65" t="s">
        <v>665</v>
      </c>
      <c r="C685" s="106"/>
      <c r="D685" s="106"/>
      <c r="E685" s="106"/>
      <c r="F685" s="107"/>
    </row>
    <row r="686" spans="1:6" ht="17.25" customHeight="1" x14ac:dyDescent="0.2">
      <c r="A686" s="103" t="s">
        <v>142</v>
      </c>
      <c r="B686" s="123" t="s">
        <v>515</v>
      </c>
      <c r="C686" s="106">
        <v>2</v>
      </c>
      <c r="D686" s="106" t="s">
        <v>134</v>
      </c>
      <c r="E686" s="109">
        <v>0</v>
      </c>
      <c r="F686" s="110">
        <f>C686*E686</f>
        <v>0</v>
      </c>
    </row>
    <row r="687" spans="1:6" ht="17.25" customHeight="1" x14ac:dyDescent="0.2">
      <c r="A687" s="103"/>
      <c r="B687" s="62" t="s">
        <v>518</v>
      </c>
      <c r="C687" s="106"/>
      <c r="D687" s="106"/>
      <c r="E687" s="106"/>
      <c r="F687" s="107"/>
    </row>
    <row r="688" spans="1:6" ht="17.25" customHeight="1" x14ac:dyDescent="0.2">
      <c r="A688" s="103"/>
      <c r="B688" s="68" t="s">
        <v>519</v>
      </c>
      <c r="C688" s="106"/>
      <c r="D688" s="106"/>
      <c r="E688" s="106"/>
      <c r="F688" s="107"/>
    </row>
    <row r="689" spans="1:6" ht="17.25" customHeight="1" x14ac:dyDescent="0.2">
      <c r="A689" s="103" t="s">
        <v>143</v>
      </c>
      <c r="B689" s="123" t="s">
        <v>666</v>
      </c>
      <c r="C689" s="106">
        <v>2</v>
      </c>
      <c r="D689" s="106" t="s">
        <v>134</v>
      </c>
      <c r="E689" s="109">
        <v>0</v>
      </c>
      <c r="F689" s="110">
        <f>C689*E689</f>
        <v>0</v>
      </c>
    </row>
    <row r="690" spans="1:6" ht="24.75" customHeight="1" x14ac:dyDescent="0.2">
      <c r="A690" s="107"/>
      <c r="B690" s="57"/>
      <c r="C690" s="106"/>
      <c r="D690" s="106"/>
      <c r="E690" s="106"/>
      <c r="F690" s="107"/>
    </row>
    <row r="691" spans="1:6" ht="28.5" customHeight="1" x14ac:dyDescent="0.2">
      <c r="A691" s="114"/>
      <c r="B691" s="115"/>
      <c r="C691" s="115"/>
      <c r="D691" s="115"/>
      <c r="E691" s="116" t="s">
        <v>74</v>
      </c>
      <c r="F691" s="117">
        <f>F669+F674+F679+F681+F684+F686+F689</f>
        <v>0</v>
      </c>
    </row>
    <row r="692" spans="1:6" ht="28.5" customHeight="1" x14ac:dyDescent="0.2">
      <c r="A692" s="114" t="s">
        <v>308</v>
      </c>
      <c r="B692" s="115"/>
      <c r="C692" s="115"/>
      <c r="D692" s="115"/>
      <c r="E692" s="115"/>
      <c r="F692" s="118"/>
    </row>
    <row r="693" spans="1:6" ht="28.5" customHeight="1" x14ac:dyDescent="0.2">
      <c r="A693" s="119"/>
      <c r="B693" s="77"/>
      <c r="C693" s="120" t="s">
        <v>125</v>
      </c>
      <c r="D693" s="120" t="s">
        <v>42</v>
      </c>
      <c r="E693" s="120" t="s">
        <v>126</v>
      </c>
      <c r="F693" s="119" t="s">
        <v>43</v>
      </c>
    </row>
    <row r="694" spans="1:6" ht="30.75" customHeight="1" x14ac:dyDescent="0.2">
      <c r="A694" s="103"/>
      <c r="B694" s="70" t="s">
        <v>375</v>
      </c>
      <c r="C694" s="104"/>
      <c r="D694" s="104"/>
      <c r="E694" s="104"/>
      <c r="F694" s="105"/>
    </row>
    <row r="695" spans="1:6" ht="57.75" customHeight="1" x14ac:dyDescent="0.2">
      <c r="A695" s="103"/>
      <c r="B695" s="70" t="s">
        <v>667</v>
      </c>
      <c r="C695" s="106"/>
      <c r="D695" s="106"/>
      <c r="E695" s="106"/>
      <c r="F695" s="107"/>
    </row>
    <row r="696" spans="1:6" ht="17.25" customHeight="1" x14ac:dyDescent="0.2">
      <c r="A696" s="103"/>
      <c r="B696" s="68" t="s">
        <v>668</v>
      </c>
      <c r="C696" s="106"/>
      <c r="D696" s="106"/>
      <c r="E696" s="106"/>
      <c r="F696" s="107"/>
    </row>
    <row r="697" spans="1:6" ht="44.25" customHeight="1" x14ac:dyDescent="0.2">
      <c r="A697" s="103" t="s">
        <v>132</v>
      </c>
      <c r="B697" s="108" t="s">
        <v>669</v>
      </c>
      <c r="C697" s="106">
        <v>4</v>
      </c>
      <c r="D697" s="106" t="s">
        <v>157</v>
      </c>
      <c r="E697" s="109">
        <v>0</v>
      </c>
      <c r="F697" s="110">
        <f>C697*E697</f>
        <v>0</v>
      </c>
    </row>
    <row r="698" spans="1:6" ht="17.25" customHeight="1" x14ac:dyDescent="0.2">
      <c r="A698" s="103" t="s">
        <v>135</v>
      </c>
      <c r="B698" s="111" t="s">
        <v>670</v>
      </c>
      <c r="C698" s="106">
        <v>2</v>
      </c>
      <c r="D698" s="106" t="s">
        <v>157</v>
      </c>
      <c r="E698" s="109">
        <v>0</v>
      </c>
      <c r="F698" s="110">
        <f>C698*E698</f>
        <v>0</v>
      </c>
    </row>
    <row r="699" spans="1:6" ht="17.25" customHeight="1" x14ac:dyDescent="0.2">
      <c r="A699" s="103" t="s">
        <v>137</v>
      </c>
      <c r="B699" s="111" t="s">
        <v>671</v>
      </c>
      <c r="C699" s="106">
        <v>4</v>
      </c>
      <c r="D699" s="106" t="s">
        <v>157</v>
      </c>
      <c r="E699" s="109">
        <v>0</v>
      </c>
      <c r="F699" s="110">
        <f>C699*E699</f>
        <v>0</v>
      </c>
    </row>
    <row r="700" spans="1:6" ht="30.75" customHeight="1" x14ac:dyDescent="0.2">
      <c r="A700" s="103" t="s">
        <v>139</v>
      </c>
      <c r="B700" s="112" t="s">
        <v>672</v>
      </c>
      <c r="C700" s="106">
        <v>4</v>
      </c>
      <c r="D700" s="106" t="s">
        <v>157</v>
      </c>
      <c r="E700" s="109">
        <v>0</v>
      </c>
      <c r="F700" s="110">
        <f>C700*E700</f>
        <v>0</v>
      </c>
    </row>
    <row r="701" spans="1:6" ht="17.25" customHeight="1" x14ac:dyDescent="0.2">
      <c r="A701" s="103"/>
      <c r="B701" s="68" t="s">
        <v>673</v>
      </c>
      <c r="C701" s="106"/>
      <c r="D701" s="106"/>
      <c r="E701" s="106"/>
      <c r="F701" s="107"/>
    </row>
    <row r="702" spans="1:6" ht="30.75" customHeight="1" x14ac:dyDescent="0.2">
      <c r="A702" s="103" t="s">
        <v>141</v>
      </c>
      <c r="B702" s="108" t="s">
        <v>674</v>
      </c>
      <c r="C702" s="106">
        <v>4</v>
      </c>
      <c r="D702" s="106" t="s">
        <v>157</v>
      </c>
      <c r="E702" s="109">
        <v>0</v>
      </c>
      <c r="F702" s="110">
        <f>C702*E702</f>
        <v>0</v>
      </c>
    </row>
    <row r="703" spans="1:6" ht="30.75" customHeight="1" x14ac:dyDescent="0.2">
      <c r="A703" s="103"/>
      <c r="B703" s="70" t="s">
        <v>528</v>
      </c>
      <c r="C703" s="106"/>
      <c r="D703" s="106"/>
      <c r="E703" s="106"/>
      <c r="F703" s="107"/>
    </row>
    <row r="704" spans="1:6" ht="17.25" customHeight="1" x14ac:dyDescent="0.2">
      <c r="A704" s="103"/>
      <c r="B704" s="68" t="s">
        <v>529</v>
      </c>
      <c r="C704" s="106"/>
      <c r="D704" s="106"/>
      <c r="E704" s="106"/>
      <c r="F704" s="107"/>
    </row>
    <row r="705" spans="1:6" ht="17.25" customHeight="1" x14ac:dyDescent="0.2">
      <c r="A705" s="103" t="s">
        <v>142</v>
      </c>
      <c r="B705" s="123" t="s">
        <v>530</v>
      </c>
      <c r="C705" s="106">
        <v>5</v>
      </c>
      <c r="D705" s="106" t="s">
        <v>134</v>
      </c>
      <c r="E705" s="109">
        <v>0</v>
      </c>
      <c r="F705" s="110">
        <f>C705*E705</f>
        <v>0</v>
      </c>
    </row>
    <row r="706" spans="1:6" ht="17.25" customHeight="1" x14ac:dyDescent="0.2">
      <c r="A706" s="103" t="s">
        <v>143</v>
      </c>
      <c r="B706" s="123" t="s">
        <v>531</v>
      </c>
      <c r="C706" s="106">
        <v>0</v>
      </c>
      <c r="D706" s="106" t="s">
        <v>134</v>
      </c>
      <c r="E706" s="109">
        <v>0</v>
      </c>
      <c r="F706" s="110">
        <f>C706*E706</f>
        <v>0</v>
      </c>
    </row>
    <row r="707" spans="1:6" ht="17.25" customHeight="1" x14ac:dyDescent="0.2">
      <c r="A707" s="103"/>
      <c r="B707" s="125" t="s">
        <v>532</v>
      </c>
      <c r="C707" s="106"/>
      <c r="D707" s="106"/>
      <c r="E707" s="106"/>
      <c r="F707" s="107"/>
    </row>
    <row r="708" spans="1:6" ht="30.75" customHeight="1" x14ac:dyDescent="0.2">
      <c r="A708" s="103"/>
      <c r="B708" s="70" t="s">
        <v>375</v>
      </c>
      <c r="C708" s="106"/>
      <c r="D708" s="106"/>
      <c r="E708" s="106"/>
      <c r="F708" s="107"/>
    </row>
    <row r="709" spans="1:6" ht="71.25" customHeight="1" x14ac:dyDescent="0.2">
      <c r="A709" s="103"/>
      <c r="B709" s="70" t="s">
        <v>675</v>
      </c>
      <c r="C709" s="106"/>
      <c r="D709" s="106"/>
      <c r="E709" s="106"/>
      <c r="F709" s="107"/>
    </row>
    <row r="710" spans="1:6" ht="17.25" customHeight="1" x14ac:dyDescent="0.2">
      <c r="A710" s="103"/>
      <c r="B710" s="68" t="s">
        <v>325</v>
      </c>
      <c r="C710" s="106"/>
      <c r="D710" s="106"/>
      <c r="E710" s="106"/>
      <c r="F710" s="107"/>
    </row>
    <row r="711" spans="1:6" ht="17.25" customHeight="1" x14ac:dyDescent="0.2">
      <c r="A711" s="103" t="s">
        <v>146</v>
      </c>
      <c r="B711" s="123" t="s">
        <v>676</v>
      </c>
      <c r="C711" s="106">
        <v>1</v>
      </c>
      <c r="D711" s="106" t="s">
        <v>157</v>
      </c>
      <c r="E711" s="109">
        <v>0</v>
      </c>
      <c r="F711" s="110">
        <f>C711*E711</f>
        <v>0</v>
      </c>
    </row>
    <row r="712" spans="1:6" ht="17.25" customHeight="1" x14ac:dyDescent="0.2">
      <c r="A712" s="103"/>
      <c r="B712" s="68" t="s">
        <v>330</v>
      </c>
      <c r="C712" s="106"/>
      <c r="D712" s="106"/>
      <c r="E712" s="106"/>
      <c r="F712" s="107"/>
    </row>
    <row r="713" spans="1:6" ht="30.75" customHeight="1" x14ac:dyDescent="0.2">
      <c r="A713" s="103" t="s">
        <v>148</v>
      </c>
      <c r="B713" s="108" t="s">
        <v>331</v>
      </c>
      <c r="C713" s="106">
        <v>2</v>
      </c>
      <c r="D713" s="106" t="s">
        <v>157</v>
      </c>
      <c r="E713" s="109">
        <v>0</v>
      </c>
      <c r="F713" s="110">
        <f>C713*E713</f>
        <v>0</v>
      </c>
    </row>
    <row r="714" spans="1:6" ht="17.25" customHeight="1" x14ac:dyDescent="0.2">
      <c r="A714" s="103"/>
      <c r="B714" s="68" t="s">
        <v>333</v>
      </c>
      <c r="C714" s="106"/>
      <c r="D714" s="106"/>
      <c r="E714" s="106"/>
      <c r="F714" s="107"/>
    </row>
    <row r="715" spans="1:6" ht="30.75" customHeight="1" x14ac:dyDescent="0.2">
      <c r="A715" s="103" t="s">
        <v>150</v>
      </c>
      <c r="B715" s="108" t="s">
        <v>677</v>
      </c>
      <c r="C715" s="106">
        <v>2</v>
      </c>
      <c r="D715" s="106" t="s">
        <v>157</v>
      </c>
      <c r="E715" s="109">
        <v>0</v>
      </c>
      <c r="F715" s="110">
        <f>C715*E715</f>
        <v>0</v>
      </c>
    </row>
    <row r="716" spans="1:6" ht="30.75" customHeight="1" x14ac:dyDescent="0.2">
      <c r="A716" s="103"/>
      <c r="B716" s="70" t="s">
        <v>537</v>
      </c>
      <c r="C716" s="106"/>
      <c r="D716" s="106"/>
      <c r="E716" s="106"/>
      <c r="F716" s="107"/>
    </row>
    <row r="717" spans="1:6" ht="17.25" customHeight="1" x14ac:dyDescent="0.2">
      <c r="A717" s="103"/>
      <c r="B717" s="68" t="s">
        <v>538</v>
      </c>
      <c r="C717" s="106"/>
      <c r="D717" s="106"/>
      <c r="E717" s="106"/>
      <c r="F717" s="107"/>
    </row>
    <row r="718" spans="1:6" ht="30.75" customHeight="1" x14ac:dyDescent="0.2">
      <c r="A718" s="103" t="s">
        <v>153</v>
      </c>
      <c r="B718" s="108" t="s">
        <v>539</v>
      </c>
      <c r="C718" s="106">
        <v>6</v>
      </c>
      <c r="D718" s="106" t="s">
        <v>134</v>
      </c>
      <c r="E718" s="109">
        <v>0</v>
      </c>
      <c r="F718" s="110">
        <f>C718*E718</f>
        <v>0</v>
      </c>
    </row>
    <row r="719" spans="1:6" ht="3.75" customHeight="1" x14ac:dyDescent="0.2">
      <c r="A719" s="107"/>
      <c r="B719" s="57"/>
      <c r="C719" s="106"/>
      <c r="D719" s="106"/>
      <c r="E719" s="106"/>
      <c r="F719" s="107"/>
    </row>
    <row r="720" spans="1:6" ht="28.5" customHeight="1" x14ac:dyDescent="0.2">
      <c r="A720" s="114"/>
      <c r="B720" s="115"/>
      <c r="C720" s="115"/>
      <c r="D720" s="115"/>
      <c r="E720" s="116" t="s">
        <v>74</v>
      </c>
      <c r="F720" s="117">
        <f>F697+F698+F699+F700+F702+F705+F706+F711+F713+F715+F718</f>
        <v>0</v>
      </c>
    </row>
    <row r="721" spans="1:6" ht="28.5" customHeight="1" x14ac:dyDescent="0.2">
      <c r="A721" s="114" t="s">
        <v>308</v>
      </c>
      <c r="B721" s="115"/>
      <c r="C721" s="115"/>
      <c r="D721" s="115"/>
      <c r="E721" s="115"/>
      <c r="F721" s="118"/>
    </row>
    <row r="722" spans="1:6" ht="28.5" customHeight="1" x14ac:dyDescent="0.2">
      <c r="A722" s="119"/>
      <c r="B722" s="77"/>
      <c r="C722" s="120" t="s">
        <v>125</v>
      </c>
      <c r="D722" s="120" t="s">
        <v>42</v>
      </c>
      <c r="E722" s="120" t="s">
        <v>126</v>
      </c>
      <c r="F722" s="119" t="s">
        <v>43</v>
      </c>
    </row>
    <row r="723" spans="1:6" ht="30.75" customHeight="1" x14ac:dyDescent="0.2">
      <c r="A723" s="103" t="s">
        <v>132</v>
      </c>
      <c r="B723" s="112" t="s">
        <v>678</v>
      </c>
      <c r="C723" s="104">
        <v>2</v>
      </c>
      <c r="D723" s="104" t="s">
        <v>134</v>
      </c>
      <c r="E723" s="121">
        <v>0</v>
      </c>
      <c r="F723" s="122">
        <f>C723*E723</f>
        <v>0</v>
      </c>
    </row>
    <row r="724" spans="1:6" ht="57.75" customHeight="1" x14ac:dyDescent="0.2">
      <c r="A724" s="103" t="s">
        <v>135</v>
      </c>
      <c r="B724" s="112" t="s">
        <v>541</v>
      </c>
      <c r="C724" s="106">
        <v>1</v>
      </c>
      <c r="D724" s="106" t="s">
        <v>134</v>
      </c>
      <c r="E724" s="109">
        <v>0</v>
      </c>
      <c r="F724" s="110">
        <f>C724*E724</f>
        <v>0</v>
      </c>
    </row>
    <row r="725" spans="1:6" ht="57.75" customHeight="1" x14ac:dyDescent="0.2">
      <c r="A725" s="103" t="s">
        <v>137</v>
      </c>
      <c r="B725" s="112" t="s">
        <v>542</v>
      </c>
      <c r="C725" s="106">
        <v>1</v>
      </c>
      <c r="D725" s="106" t="s">
        <v>134</v>
      </c>
      <c r="E725" s="109">
        <v>0</v>
      </c>
      <c r="F725" s="110">
        <f>C725*E725</f>
        <v>0</v>
      </c>
    </row>
    <row r="726" spans="1:6" ht="17.25" customHeight="1" x14ac:dyDescent="0.2">
      <c r="A726" s="103" t="s">
        <v>139</v>
      </c>
      <c r="B726" s="123" t="s">
        <v>543</v>
      </c>
      <c r="C726" s="106">
        <v>4</v>
      </c>
      <c r="D726" s="106" t="s">
        <v>157</v>
      </c>
      <c r="E726" s="109">
        <v>0</v>
      </c>
      <c r="F726" s="110">
        <f>C726*E726</f>
        <v>0</v>
      </c>
    </row>
    <row r="727" spans="1:6" ht="17.25" customHeight="1" x14ac:dyDescent="0.2">
      <c r="A727" s="103" t="s">
        <v>141</v>
      </c>
      <c r="B727" s="111" t="s">
        <v>544</v>
      </c>
      <c r="C727" s="106">
        <v>2</v>
      </c>
      <c r="D727" s="106" t="s">
        <v>134</v>
      </c>
      <c r="E727" s="109">
        <v>0</v>
      </c>
      <c r="F727" s="110">
        <f>C727*E727</f>
        <v>0</v>
      </c>
    </row>
    <row r="728" spans="1:6" ht="17.25" customHeight="1" x14ac:dyDescent="0.2">
      <c r="A728" s="103"/>
      <c r="B728" s="62" t="s">
        <v>558</v>
      </c>
      <c r="C728" s="106"/>
      <c r="D728" s="106"/>
      <c r="E728" s="106"/>
      <c r="F728" s="107"/>
    </row>
    <row r="729" spans="1:6" ht="17.25" customHeight="1" x14ac:dyDescent="0.2">
      <c r="A729" s="103"/>
      <c r="B729" s="68" t="s">
        <v>559</v>
      </c>
      <c r="C729" s="106"/>
      <c r="D729" s="106"/>
      <c r="E729" s="106"/>
      <c r="F729" s="107"/>
    </row>
    <row r="730" spans="1:6" ht="44.25" customHeight="1" x14ac:dyDescent="0.2">
      <c r="A730" s="103" t="s">
        <v>142</v>
      </c>
      <c r="B730" s="108" t="s">
        <v>560</v>
      </c>
      <c r="C730" s="106">
        <v>4</v>
      </c>
      <c r="D730" s="106" t="s">
        <v>157</v>
      </c>
      <c r="E730" s="109">
        <v>0</v>
      </c>
      <c r="F730" s="110">
        <f>C730*E730</f>
        <v>0</v>
      </c>
    </row>
    <row r="731" spans="1:6" ht="17.25" customHeight="1" x14ac:dyDescent="0.2">
      <c r="A731" s="103"/>
      <c r="B731" s="68" t="s">
        <v>237</v>
      </c>
      <c r="C731" s="106"/>
      <c r="D731" s="106"/>
      <c r="E731" s="106"/>
      <c r="F731" s="107"/>
    </row>
    <row r="732" spans="1:6" ht="44.25" customHeight="1" x14ac:dyDescent="0.2">
      <c r="A732" s="103" t="s">
        <v>143</v>
      </c>
      <c r="B732" s="108" t="s">
        <v>561</v>
      </c>
      <c r="C732" s="106">
        <v>1</v>
      </c>
      <c r="D732" s="106" t="s">
        <v>134</v>
      </c>
      <c r="E732" s="109">
        <v>0</v>
      </c>
      <c r="F732" s="110">
        <f>C732*E732</f>
        <v>0</v>
      </c>
    </row>
    <row r="733" spans="1:6" ht="30.75" customHeight="1" x14ac:dyDescent="0.2">
      <c r="A733" s="103" t="s">
        <v>146</v>
      </c>
      <c r="B733" s="108" t="s">
        <v>562</v>
      </c>
      <c r="C733" s="106">
        <v>1</v>
      </c>
      <c r="D733" s="106" t="s">
        <v>134</v>
      </c>
      <c r="E733" s="109">
        <v>0</v>
      </c>
      <c r="F733" s="110">
        <f>C733*E733</f>
        <v>0</v>
      </c>
    </row>
    <row r="734" spans="1:6" ht="17.25" customHeight="1" x14ac:dyDescent="0.2">
      <c r="A734" s="103" t="s">
        <v>148</v>
      </c>
      <c r="B734" s="123" t="s">
        <v>563</v>
      </c>
      <c r="C734" s="106">
        <v>1</v>
      </c>
      <c r="D734" s="106" t="s">
        <v>134</v>
      </c>
      <c r="E734" s="109">
        <v>0</v>
      </c>
      <c r="F734" s="110">
        <f>C734*E734</f>
        <v>0</v>
      </c>
    </row>
    <row r="735" spans="1:6" ht="17.25" customHeight="1" x14ac:dyDescent="0.2">
      <c r="A735" s="103"/>
      <c r="B735" s="125" t="s">
        <v>576</v>
      </c>
      <c r="C735" s="106"/>
      <c r="D735" s="106"/>
      <c r="E735" s="106"/>
      <c r="F735" s="107"/>
    </row>
    <row r="736" spans="1:6" ht="30.75" customHeight="1" x14ac:dyDescent="0.2">
      <c r="A736" s="103"/>
      <c r="B736" s="70" t="s">
        <v>505</v>
      </c>
      <c r="C736" s="106"/>
      <c r="D736" s="106"/>
      <c r="E736" s="106"/>
      <c r="F736" s="107"/>
    </row>
    <row r="737" spans="1:6" ht="17.25" customHeight="1" x14ac:dyDescent="0.2">
      <c r="A737" s="103"/>
      <c r="B737" s="62" t="s">
        <v>581</v>
      </c>
      <c r="C737" s="106"/>
      <c r="D737" s="106"/>
      <c r="E737" s="106"/>
      <c r="F737" s="107"/>
    </row>
    <row r="738" spans="1:6" ht="17.25" customHeight="1" x14ac:dyDescent="0.2">
      <c r="A738" s="103"/>
      <c r="B738" s="68" t="s">
        <v>582</v>
      </c>
      <c r="C738" s="106"/>
      <c r="D738" s="106"/>
      <c r="E738" s="106"/>
      <c r="F738" s="107"/>
    </row>
    <row r="739" spans="1:6" ht="17.25" customHeight="1" x14ac:dyDescent="0.2">
      <c r="A739" s="103" t="s">
        <v>150</v>
      </c>
      <c r="B739" s="123" t="s">
        <v>585</v>
      </c>
      <c r="C739" s="106">
        <v>31</v>
      </c>
      <c r="D739" s="106" t="s">
        <v>134</v>
      </c>
      <c r="E739" s="109">
        <v>88.3</v>
      </c>
      <c r="F739" s="110">
        <f>C739*E739</f>
        <v>2737.2999999999997</v>
      </c>
    </row>
    <row r="740" spans="1:6" ht="17.25" customHeight="1" x14ac:dyDescent="0.2">
      <c r="A740" s="103" t="s">
        <v>153</v>
      </c>
      <c r="B740" s="123" t="s">
        <v>586</v>
      </c>
      <c r="C740" s="106">
        <v>11</v>
      </c>
      <c r="D740" s="106" t="s">
        <v>134</v>
      </c>
      <c r="E740" s="109">
        <v>88.3</v>
      </c>
      <c r="F740" s="110">
        <f>C740*E740</f>
        <v>971.3</v>
      </c>
    </row>
    <row r="741" spans="1:6" ht="17.25" customHeight="1" x14ac:dyDescent="0.2">
      <c r="A741" s="103" t="s">
        <v>155</v>
      </c>
      <c r="B741" s="123" t="s">
        <v>679</v>
      </c>
      <c r="C741" s="106">
        <v>2</v>
      </c>
      <c r="D741" s="106" t="s">
        <v>134</v>
      </c>
      <c r="E741" s="109">
        <v>88.3</v>
      </c>
      <c r="F741" s="110">
        <f>C741*E741</f>
        <v>176.6</v>
      </c>
    </row>
    <row r="742" spans="1:6" ht="17.25" customHeight="1" x14ac:dyDescent="0.2">
      <c r="A742" s="103"/>
      <c r="B742" s="125" t="s">
        <v>596</v>
      </c>
      <c r="C742" s="106"/>
      <c r="D742" s="106"/>
      <c r="E742" s="106"/>
      <c r="F742" s="107"/>
    </row>
    <row r="743" spans="1:6" ht="30.75" customHeight="1" x14ac:dyDescent="0.2">
      <c r="A743" s="103"/>
      <c r="B743" s="70" t="s">
        <v>597</v>
      </c>
      <c r="C743" s="106"/>
      <c r="D743" s="106"/>
      <c r="E743" s="106"/>
      <c r="F743" s="107"/>
    </row>
    <row r="744" spans="1:6" ht="71.25" customHeight="1" x14ac:dyDescent="0.2">
      <c r="A744" s="103"/>
      <c r="B744" s="70" t="s">
        <v>598</v>
      </c>
      <c r="C744" s="106"/>
      <c r="D744" s="106"/>
      <c r="E744" s="106"/>
      <c r="F744" s="107"/>
    </row>
    <row r="745" spans="1:6" ht="30.75" customHeight="1" x14ac:dyDescent="0.2">
      <c r="A745" s="103"/>
      <c r="B745" s="65" t="s">
        <v>599</v>
      </c>
      <c r="C745" s="106"/>
      <c r="D745" s="106"/>
      <c r="E745" s="106"/>
      <c r="F745" s="107"/>
    </row>
    <row r="746" spans="1:6" ht="17.25" customHeight="1" x14ac:dyDescent="0.2">
      <c r="A746" s="103" t="s">
        <v>157</v>
      </c>
      <c r="B746" s="123" t="s">
        <v>600</v>
      </c>
      <c r="C746" s="106">
        <v>5</v>
      </c>
      <c r="D746" s="106" t="s">
        <v>134</v>
      </c>
      <c r="E746" s="109">
        <v>0</v>
      </c>
      <c r="F746" s="110">
        <f>C746*E746</f>
        <v>0</v>
      </c>
    </row>
    <row r="747" spans="1:6" ht="7.5" customHeight="1" x14ac:dyDescent="0.2">
      <c r="A747" s="107"/>
      <c r="B747" s="57"/>
      <c r="C747" s="106"/>
      <c r="D747" s="106"/>
      <c r="E747" s="106"/>
      <c r="F747" s="107"/>
    </row>
    <row r="748" spans="1:6" ht="28.5" customHeight="1" x14ac:dyDescent="0.2">
      <c r="A748" s="114"/>
      <c r="B748" s="115"/>
      <c r="C748" s="115"/>
      <c r="D748" s="115"/>
      <c r="E748" s="116" t="s">
        <v>74</v>
      </c>
      <c r="F748" s="117">
        <f>F723+F724+F725+F726+F727+F730+F732+F733+F734+F739+F740+F741+F746</f>
        <v>3885.1999999999994</v>
      </c>
    </row>
    <row r="749" spans="1:6" ht="28.5" customHeight="1" x14ac:dyDescent="0.2">
      <c r="A749" s="114" t="s">
        <v>308</v>
      </c>
      <c r="B749" s="115"/>
      <c r="C749" s="115"/>
      <c r="D749" s="115"/>
      <c r="E749" s="115"/>
      <c r="F749" s="118"/>
    </row>
    <row r="750" spans="1:6" ht="28.5" customHeight="1" x14ac:dyDescent="0.2">
      <c r="A750" s="119"/>
      <c r="B750" s="77"/>
      <c r="C750" s="120" t="s">
        <v>125</v>
      </c>
      <c r="D750" s="120" t="s">
        <v>42</v>
      </c>
      <c r="E750" s="120" t="s">
        <v>126</v>
      </c>
      <c r="F750" s="119" t="s">
        <v>43</v>
      </c>
    </row>
    <row r="751" spans="1:6" ht="17.25" customHeight="1" x14ac:dyDescent="0.2">
      <c r="A751" s="103" t="s">
        <v>132</v>
      </c>
      <c r="B751" s="123" t="s">
        <v>601</v>
      </c>
      <c r="C751" s="104">
        <v>5</v>
      </c>
      <c r="D751" s="104" t="s">
        <v>134</v>
      </c>
      <c r="E751" s="121">
        <v>0</v>
      </c>
      <c r="F751" s="122">
        <f>C751*E751</f>
        <v>0</v>
      </c>
    </row>
    <row r="752" spans="1:6" ht="30.75" customHeight="1" x14ac:dyDescent="0.2">
      <c r="A752" s="103"/>
      <c r="B752" s="65" t="s">
        <v>602</v>
      </c>
      <c r="C752" s="106"/>
      <c r="D752" s="106"/>
      <c r="E752" s="106"/>
      <c r="F752" s="107"/>
    </row>
    <row r="753" spans="1:6" ht="17.25" customHeight="1" x14ac:dyDescent="0.2">
      <c r="A753" s="103" t="s">
        <v>135</v>
      </c>
      <c r="B753" s="123" t="s">
        <v>600</v>
      </c>
      <c r="C753" s="106">
        <v>25</v>
      </c>
      <c r="D753" s="106" t="s">
        <v>134</v>
      </c>
      <c r="E753" s="109">
        <v>0</v>
      </c>
      <c r="F753" s="110">
        <f>C753*E753</f>
        <v>0</v>
      </c>
    </row>
    <row r="754" spans="1:6" ht="17.25" customHeight="1" x14ac:dyDescent="0.2">
      <c r="A754" s="103" t="s">
        <v>137</v>
      </c>
      <c r="B754" s="123" t="s">
        <v>601</v>
      </c>
      <c r="C754" s="106">
        <v>30</v>
      </c>
      <c r="D754" s="106" t="s">
        <v>134</v>
      </c>
      <c r="E754" s="109">
        <v>0</v>
      </c>
      <c r="F754" s="110">
        <f>C754*E754</f>
        <v>0</v>
      </c>
    </row>
    <row r="755" spans="1:6" ht="125.25" customHeight="1" x14ac:dyDescent="0.2">
      <c r="A755" s="103"/>
      <c r="B755" s="70" t="s">
        <v>603</v>
      </c>
      <c r="C755" s="106"/>
      <c r="D755" s="106"/>
      <c r="E755" s="106"/>
      <c r="F755" s="107"/>
    </row>
    <row r="756" spans="1:6" ht="17.25" customHeight="1" x14ac:dyDescent="0.2">
      <c r="A756" s="103"/>
      <c r="B756" s="68" t="s">
        <v>604</v>
      </c>
      <c r="C756" s="106"/>
      <c r="D756" s="106"/>
      <c r="E756" s="106"/>
      <c r="F756" s="107"/>
    </row>
    <row r="757" spans="1:6" ht="17.25" customHeight="1" x14ac:dyDescent="0.2">
      <c r="A757" s="103" t="s">
        <v>139</v>
      </c>
      <c r="B757" s="123" t="s">
        <v>605</v>
      </c>
      <c r="C757" s="106">
        <v>5</v>
      </c>
      <c r="D757" s="106" t="s">
        <v>134</v>
      </c>
      <c r="E757" s="109">
        <v>0</v>
      </c>
      <c r="F757" s="110">
        <f>C757*E757</f>
        <v>0</v>
      </c>
    </row>
    <row r="758" spans="1:6" ht="17.25" customHeight="1" x14ac:dyDescent="0.2">
      <c r="A758" s="103"/>
      <c r="B758" s="68" t="s">
        <v>607</v>
      </c>
      <c r="C758" s="106"/>
      <c r="D758" s="106"/>
      <c r="E758" s="106"/>
      <c r="F758" s="107"/>
    </row>
    <row r="759" spans="1:6" ht="17.25" customHeight="1" x14ac:dyDescent="0.2">
      <c r="A759" s="103" t="s">
        <v>141</v>
      </c>
      <c r="B759" s="123" t="s">
        <v>605</v>
      </c>
      <c r="C759" s="106">
        <v>5</v>
      </c>
      <c r="D759" s="106" t="s">
        <v>134</v>
      </c>
      <c r="E759" s="109">
        <v>0</v>
      </c>
      <c r="F759" s="110">
        <f>C759*E759</f>
        <v>0</v>
      </c>
    </row>
    <row r="760" spans="1:6" ht="98.25" customHeight="1" x14ac:dyDescent="0.2">
      <c r="A760" s="103"/>
      <c r="B760" s="70" t="s">
        <v>610</v>
      </c>
      <c r="C760" s="106"/>
      <c r="D760" s="106"/>
      <c r="E760" s="106"/>
      <c r="F760" s="107"/>
    </row>
    <row r="761" spans="1:6" ht="17.25" customHeight="1" x14ac:dyDescent="0.2">
      <c r="A761" s="103"/>
      <c r="B761" s="68" t="s">
        <v>611</v>
      </c>
      <c r="C761" s="106"/>
      <c r="D761" s="106"/>
      <c r="E761" s="106"/>
      <c r="F761" s="107"/>
    </row>
    <row r="762" spans="1:6" ht="17.25" customHeight="1" x14ac:dyDescent="0.2">
      <c r="A762" s="103" t="s">
        <v>142</v>
      </c>
      <c r="B762" s="123" t="s">
        <v>612</v>
      </c>
      <c r="C762" s="106">
        <v>5</v>
      </c>
      <c r="D762" s="106" t="s">
        <v>134</v>
      </c>
      <c r="E762" s="109">
        <v>0</v>
      </c>
      <c r="F762" s="110">
        <f>C762*E762</f>
        <v>0</v>
      </c>
    </row>
    <row r="763" spans="1:6" ht="17.25" customHeight="1" x14ac:dyDescent="0.2">
      <c r="A763" s="103" t="s">
        <v>143</v>
      </c>
      <c r="B763" s="123" t="s">
        <v>613</v>
      </c>
      <c r="C763" s="106">
        <v>2</v>
      </c>
      <c r="D763" s="106" t="s">
        <v>134</v>
      </c>
      <c r="E763" s="109">
        <v>0</v>
      </c>
      <c r="F763" s="110">
        <f>C763*E763</f>
        <v>0</v>
      </c>
    </row>
    <row r="764" spans="1:6" ht="17.25" customHeight="1" x14ac:dyDescent="0.2">
      <c r="A764" s="103"/>
      <c r="B764" s="68" t="s">
        <v>614</v>
      </c>
      <c r="C764" s="106"/>
      <c r="D764" s="106"/>
      <c r="E764" s="106"/>
      <c r="F764" s="107"/>
    </row>
    <row r="765" spans="1:6" ht="17.25" customHeight="1" x14ac:dyDescent="0.2">
      <c r="A765" s="103" t="s">
        <v>146</v>
      </c>
      <c r="B765" s="123" t="s">
        <v>612</v>
      </c>
      <c r="C765" s="106">
        <v>5</v>
      </c>
      <c r="D765" s="106" t="s">
        <v>134</v>
      </c>
      <c r="E765" s="109">
        <v>0</v>
      </c>
      <c r="F765" s="110">
        <f>C765*E765</f>
        <v>0</v>
      </c>
    </row>
    <row r="766" spans="1:6" ht="17.25" customHeight="1" x14ac:dyDescent="0.2">
      <c r="A766" s="103" t="s">
        <v>148</v>
      </c>
      <c r="B766" s="123" t="s">
        <v>613</v>
      </c>
      <c r="C766" s="106">
        <v>2</v>
      </c>
      <c r="D766" s="106" t="s">
        <v>134</v>
      </c>
      <c r="E766" s="109">
        <v>0</v>
      </c>
      <c r="F766" s="110">
        <f>C766*E766</f>
        <v>0</v>
      </c>
    </row>
    <row r="767" spans="1:6" ht="71.25" customHeight="1" x14ac:dyDescent="0.2">
      <c r="A767" s="103"/>
      <c r="B767" s="70" t="s">
        <v>618</v>
      </c>
      <c r="C767" s="106"/>
      <c r="D767" s="106"/>
      <c r="E767" s="106"/>
      <c r="F767" s="107"/>
    </row>
    <row r="768" spans="1:6" ht="17.25" customHeight="1" x14ac:dyDescent="0.2">
      <c r="A768" s="103"/>
      <c r="B768" s="68" t="s">
        <v>619</v>
      </c>
      <c r="C768" s="106"/>
      <c r="D768" s="106"/>
      <c r="E768" s="106"/>
      <c r="F768" s="107"/>
    </row>
    <row r="769" spans="1:6" ht="17.25" customHeight="1" x14ac:dyDescent="0.2">
      <c r="A769" s="103" t="s">
        <v>150</v>
      </c>
      <c r="B769" s="123" t="s">
        <v>605</v>
      </c>
      <c r="C769" s="106">
        <v>15</v>
      </c>
      <c r="D769" s="106" t="s">
        <v>134</v>
      </c>
      <c r="E769" s="109">
        <v>0</v>
      </c>
      <c r="F769" s="110">
        <f>C769*E769</f>
        <v>0</v>
      </c>
    </row>
    <row r="770" spans="1:6" ht="71.25" customHeight="1" x14ac:dyDescent="0.2">
      <c r="A770" s="103"/>
      <c r="B770" s="70" t="s">
        <v>620</v>
      </c>
      <c r="C770" s="106"/>
      <c r="D770" s="106"/>
      <c r="E770" s="106"/>
      <c r="F770" s="107"/>
    </row>
    <row r="771" spans="1:6" ht="17.25" customHeight="1" x14ac:dyDescent="0.2">
      <c r="A771" s="103"/>
      <c r="B771" s="68" t="s">
        <v>619</v>
      </c>
      <c r="C771" s="106"/>
      <c r="D771" s="106"/>
      <c r="E771" s="106"/>
      <c r="F771" s="107"/>
    </row>
    <row r="772" spans="1:6" ht="5.25" customHeight="1" x14ac:dyDescent="0.2">
      <c r="A772" s="107"/>
      <c r="B772" s="57"/>
      <c r="C772" s="106"/>
      <c r="D772" s="106"/>
      <c r="E772" s="106"/>
      <c r="F772" s="107"/>
    </row>
    <row r="773" spans="1:6" ht="28.5" customHeight="1" x14ac:dyDescent="0.2">
      <c r="A773" s="114"/>
      <c r="B773" s="115"/>
      <c r="C773" s="115"/>
      <c r="D773" s="115"/>
      <c r="E773" s="116" t="s">
        <v>74</v>
      </c>
      <c r="F773" s="117">
        <f>F751+F753+F754+F757+F759+F762+F763+F765+F766+F769</f>
        <v>0</v>
      </c>
    </row>
    <row r="774" spans="1:6" ht="28.5" customHeight="1" x14ac:dyDescent="0.2">
      <c r="A774" s="114" t="s">
        <v>308</v>
      </c>
      <c r="B774" s="115"/>
      <c r="C774" s="115"/>
      <c r="D774" s="115"/>
      <c r="E774" s="115"/>
      <c r="F774" s="118"/>
    </row>
    <row r="775" spans="1:6" ht="28.5" customHeight="1" x14ac:dyDescent="0.2">
      <c r="A775" s="119"/>
      <c r="B775" s="77"/>
      <c r="C775" s="120" t="s">
        <v>125</v>
      </c>
      <c r="D775" s="120" t="s">
        <v>42</v>
      </c>
      <c r="E775" s="120" t="s">
        <v>126</v>
      </c>
      <c r="F775" s="119" t="s">
        <v>43</v>
      </c>
    </row>
    <row r="776" spans="1:6" ht="17.25" customHeight="1" x14ac:dyDescent="0.2">
      <c r="A776" s="103" t="s">
        <v>132</v>
      </c>
      <c r="B776" s="123" t="s">
        <v>612</v>
      </c>
      <c r="C776" s="104">
        <v>25</v>
      </c>
      <c r="D776" s="104" t="s">
        <v>134</v>
      </c>
      <c r="E776" s="121">
        <v>0</v>
      </c>
      <c r="F776" s="122">
        <f>C776*E776</f>
        <v>0</v>
      </c>
    </row>
    <row r="777" spans="1:6" ht="17.25" customHeight="1" x14ac:dyDescent="0.2">
      <c r="A777" s="103"/>
      <c r="B777" s="62" t="s">
        <v>194</v>
      </c>
      <c r="C777" s="106"/>
      <c r="D777" s="106"/>
      <c r="E777" s="106"/>
      <c r="F777" s="107"/>
    </row>
    <row r="778" spans="1:6" ht="17.25" customHeight="1" x14ac:dyDescent="0.2">
      <c r="A778" s="103"/>
      <c r="B778" s="68" t="s">
        <v>680</v>
      </c>
      <c r="C778" s="106"/>
      <c r="D778" s="106"/>
      <c r="E778" s="106"/>
      <c r="F778" s="107"/>
    </row>
    <row r="779" spans="1:6" ht="44.25" customHeight="1" x14ac:dyDescent="0.2">
      <c r="A779" s="103" t="s">
        <v>135</v>
      </c>
      <c r="B779" s="108" t="s">
        <v>681</v>
      </c>
      <c r="C779" s="106"/>
      <c r="D779" s="106" t="s">
        <v>152</v>
      </c>
      <c r="E779" s="109">
        <v>750</v>
      </c>
      <c r="F779" s="110">
        <f>E779</f>
        <v>750</v>
      </c>
    </row>
    <row r="780" spans="1:6" ht="17.25" customHeight="1" x14ac:dyDescent="0.2">
      <c r="A780" s="103"/>
      <c r="B780" s="68" t="s">
        <v>682</v>
      </c>
      <c r="C780" s="106"/>
      <c r="D780" s="106"/>
      <c r="E780" s="106"/>
      <c r="F780" s="107"/>
    </row>
    <row r="781" spans="1:6" ht="30.75" customHeight="1" x14ac:dyDescent="0.2">
      <c r="A781" s="103" t="s">
        <v>137</v>
      </c>
      <c r="B781" s="108" t="s">
        <v>683</v>
      </c>
      <c r="C781" s="106"/>
      <c r="D781" s="106" t="s">
        <v>152</v>
      </c>
      <c r="E781" s="109">
        <v>2000</v>
      </c>
      <c r="F781" s="110">
        <f>E781</f>
        <v>2000</v>
      </c>
    </row>
    <row r="782" spans="1:6" ht="17.25" customHeight="1" x14ac:dyDescent="0.2">
      <c r="A782" s="103"/>
      <c r="B782" s="68" t="s">
        <v>684</v>
      </c>
      <c r="C782" s="106"/>
      <c r="D782" s="106"/>
      <c r="E782" s="106"/>
      <c r="F782" s="107"/>
    </row>
    <row r="783" spans="1:6" ht="30.75" customHeight="1" x14ac:dyDescent="0.2">
      <c r="A783" s="103" t="s">
        <v>139</v>
      </c>
      <c r="B783" s="108" t="s">
        <v>685</v>
      </c>
      <c r="C783" s="106"/>
      <c r="D783" s="106" t="s">
        <v>152</v>
      </c>
      <c r="E783" s="109">
        <v>2500</v>
      </c>
      <c r="F783" s="110">
        <f>E783</f>
        <v>2500</v>
      </c>
    </row>
    <row r="784" spans="1:6" ht="17.25" customHeight="1" x14ac:dyDescent="0.2">
      <c r="A784" s="103"/>
      <c r="B784" s="68" t="s">
        <v>686</v>
      </c>
      <c r="C784" s="106"/>
      <c r="D784" s="106"/>
      <c r="E784" s="106"/>
      <c r="F784" s="107"/>
    </row>
    <row r="785" spans="1:6" ht="30.75" customHeight="1" x14ac:dyDescent="0.2">
      <c r="A785" s="103" t="s">
        <v>141</v>
      </c>
      <c r="B785" s="108" t="s">
        <v>687</v>
      </c>
      <c r="C785" s="106"/>
      <c r="D785" s="106" t="s">
        <v>152</v>
      </c>
      <c r="E785" s="109">
        <v>2000</v>
      </c>
      <c r="F785" s="110">
        <f>E785</f>
        <v>2000</v>
      </c>
    </row>
    <row r="786" spans="1:6" ht="17.25" customHeight="1" x14ac:dyDescent="0.2">
      <c r="A786" s="103"/>
      <c r="B786" s="68" t="s">
        <v>688</v>
      </c>
      <c r="C786" s="106"/>
      <c r="D786" s="106"/>
      <c r="E786" s="106"/>
      <c r="F786" s="107"/>
    </row>
    <row r="787" spans="1:6" ht="30.75" customHeight="1" x14ac:dyDescent="0.2">
      <c r="A787" s="103" t="s">
        <v>142</v>
      </c>
      <c r="B787" s="108" t="s">
        <v>689</v>
      </c>
      <c r="C787" s="106"/>
      <c r="D787" s="106" t="s">
        <v>152</v>
      </c>
      <c r="E787" s="109">
        <v>500</v>
      </c>
      <c r="F787" s="110">
        <f>E787</f>
        <v>500</v>
      </c>
    </row>
    <row r="788" spans="1:6" ht="17.25" customHeight="1" x14ac:dyDescent="0.2">
      <c r="A788" s="103"/>
      <c r="B788" s="68" t="s">
        <v>690</v>
      </c>
      <c r="C788" s="106"/>
      <c r="D788" s="106"/>
      <c r="E788" s="106"/>
      <c r="F788" s="107"/>
    </row>
    <row r="789" spans="1:6" ht="44.25" customHeight="1" x14ac:dyDescent="0.2">
      <c r="A789" s="103" t="s">
        <v>143</v>
      </c>
      <c r="B789" s="108" t="s">
        <v>691</v>
      </c>
      <c r="C789" s="106"/>
      <c r="D789" s="106" t="s">
        <v>152</v>
      </c>
      <c r="E789" s="109">
        <v>750</v>
      </c>
      <c r="F789" s="110">
        <f>E789</f>
        <v>750</v>
      </c>
    </row>
    <row r="790" spans="1:6" ht="17.25" customHeight="1" x14ac:dyDescent="0.2">
      <c r="A790" s="103"/>
      <c r="B790" s="68" t="s">
        <v>692</v>
      </c>
      <c r="C790" s="106"/>
      <c r="D790" s="106"/>
      <c r="E790" s="106"/>
      <c r="F790" s="107"/>
    </row>
    <row r="791" spans="1:6" ht="44.25" customHeight="1" x14ac:dyDescent="0.2">
      <c r="A791" s="103" t="s">
        <v>146</v>
      </c>
      <c r="B791" s="108" t="s">
        <v>693</v>
      </c>
      <c r="C791" s="106"/>
      <c r="D791" s="106" t="s">
        <v>152</v>
      </c>
      <c r="E791" s="109">
        <v>500</v>
      </c>
      <c r="F791" s="110">
        <f>E791</f>
        <v>500</v>
      </c>
    </row>
    <row r="792" spans="1:6" ht="267" customHeight="1" x14ac:dyDescent="0.2">
      <c r="A792" s="107"/>
      <c r="B792" s="57"/>
      <c r="C792" s="106"/>
      <c r="D792" s="106"/>
      <c r="E792" s="106"/>
      <c r="F792" s="107"/>
    </row>
    <row r="793" spans="1:6" ht="28.5" customHeight="1" x14ac:dyDescent="0.2">
      <c r="A793" s="114"/>
      <c r="B793" s="115"/>
      <c r="C793" s="115"/>
      <c r="D793" s="115"/>
      <c r="E793" s="116" t="s">
        <v>74</v>
      </c>
      <c r="F793" s="117">
        <f>F776+F779+F781+F783+F785+F787+F789+F791</f>
        <v>9000</v>
      </c>
    </row>
    <row r="794" spans="1:6" ht="28.5" customHeight="1" x14ac:dyDescent="0.2">
      <c r="A794" s="114" t="s">
        <v>308</v>
      </c>
      <c r="B794" s="115"/>
      <c r="C794" s="115"/>
      <c r="D794" s="115"/>
      <c r="E794" s="115"/>
      <c r="F794" s="118"/>
    </row>
    <row r="795" spans="1:6" ht="28.5" customHeight="1" x14ac:dyDescent="0.2">
      <c r="A795" s="119"/>
      <c r="B795" s="77"/>
      <c r="C795" s="120" t="s">
        <v>125</v>
      </c>
      <c r="D795" s="120" t="s">
        <v>42</v>
      </c>
      <c r="E795" s="120" t="s">
        <v>126</v>
      </c>
      <c r="F795" s="119" t="s">
        <v>43</v>
      </c>
    </row>
    <row r="796" spans="1:6" ht="17.25" customHeight="1" x14ac:dyDescent="0.2">
      <c r="A796" s="107"/>
      <c r="B796" s="80" t="s">
        <v>85</v>
      </c>
      <c r="C796" s="104"/>
      <c r="D796" s="104"/>
      <c r="E796" s="104"/>
      <c r="F796" s="105"/>
    </row>
    <row r="797" spans="1:6" ht="28.5" customHeight="1" x14ac:dyDescent="0.2">
      <c r="A797" s="107"/>
      <c r="B797" s="57"/>
      <c r="C797" s="106"/>
      <c r="D797" s="106"/>
      <c r="E797" s="106"/>
      <c r="F797" s="107"/>
    </row>
    <row r="798" spans="1:6" ht="17.25" customHeight="1" x14ac:dyDescent="0.2">
      <c r="A798" s="107"/>
      <c r="B798" s="81" t="s">
        <v>694</v>
      </c>
      <c r="C798" s="106"/>
      <c r="D798" s="106"/>
      <c r="E798" s="124" t="s">
        <v>3</v>
      </c>
      <c r="F798" s="110">
        <f>F27</f>
        <v>0</v>
      </c>
    </row>
    <row r="799" spans="1:6" ht="14.25" customHeight="1" x14ac:dyDescent="0.2">
      <c r="A799" s="107"/>
      <c r="B799" s="57"/>
      <c r="C799" s="106"/>
      <c r="D799" s="106"/>
      <c r="E799" s="106"/>
      <c r="F799" s="107"/>
    </row>
    <row r="800" spans="1:6" ht="17.25" customHeight="1" x14ac:dyDescent="0.2">
      <c r="A800" s="107"/>
      <c r="B800" s="81" t="s">
        <v>695</v>
      </c>
      <c r="C800" s="106"/>
      <c r="D800" s="106"/>
      <c r="E800" s="124" t="s">
        <v>3</v>
      </c>
      <c r="F800" s="110">
        <f>F51</f>
        <v>0</v>
      </c>
    </row>
    <row r="801" spans="1:6" ht="14.25" customHeight="1" x14ac:dyDescent="0.2">
      <c r="A801" s="107"/>
      <c r="B801" s="57"/>
      <c r="C801" s="106"/>
      <c r="D801" s="106"/>
      <c r="E801" s="106"/>
      <c r="F801" s="107"/>
    </row>
    <row r="802" spans="1:6" ht="17.25" customHeight="1" x14ac:dyDescent="0.2">
      <c r="A802" s="107"/>
      <c r="B802" s="81" t="s">
        <v>696</v>
      </c>
      <c r="C802" s="106"/>
      <c r="D802" s="106"/>
      <c r="E802" s="124" t="s">
        <v>3</v>
      </c>
      <c r="F802" s="110">
        <f>F77</f>
        <v>0</v>
      </c>
    </row>
    <row r="803" spans="1:6" ht="14.25" customHeight="1" x14ac:dyDescent="0.2">
      <c r="A803" s="107"/>
      <c r="B803" s="57"/>
      <c r="C803" s="106"/>
      <c r="D803" s="106"/>
      <c r="E803" s="106"/>
      <c r="F803" s="107"/>
    </row>
    <row r="804" spans="1:6" ht="17.25" customHeight="1" x14ac:dyDescent="0.2">
      <c r="A804" s="107"/>
      <c r="B804" s="81" t="s">
        <v>697</v>
      </c>
      <c r="C804" s="106"/>
      <c r="D804" s="106"/>
      <c r="E804" s="124" t="s">
        <v>3</v>
      </c>
      <c r="F804" s="110">
        <f>F107</f>
        <v>0</v>
      </c>
    </row>
    <row r="805" spans="1:6" ht="14.25" customHeight="1" x14ac:dyDescent="0.2">
      <c r="A805" s="107"/>
      <c r="B805" s="57"/>
      <c r="C805" s="106"/>
      <c r="D805" s="106"/>
      <c r="E805" s="106"/>
      <c r="F805" s="107"/>
    </row>
    <row r="806" spans="1:6" ht="17.25" customHeight="1" x14ac:dyDescent="0.2">
      <c r="A806" s="107"/>
      <c r="B806" s="81" t="s">
        <v>698</v>
      </c>
      <c r="C806" s="106"/>
      <c r="D806" s="106"/>
      <c r="E806" s="124" t="s">
        <v>3</v>
      </c>
      <c r="F806" s="110">
        <f>F130</f>
        <v>0</v>
      </c>
    </row>
    <row r="807" spans="1:6" ht="14.25" customHeight="1" x14ac:dyDescent="0.2">
      <c r="A807" s="107"/>
      <c r="B807" s="57"/>
      <c r="C807" s="106"/>
      <c r="D807" s="106"/>
      <c r="E807" s="106"/>
      <c r="F807" s="107"/>
    </row>
    <row r="808" spans="1:6" ht="17.25" customHeight="1" x14ac:dyDescent="0.2">
      <c r="A808" s="107"/>
      <c r="B808" s="81" t="s">
        <v>699</v>
      </c>
      <c r="C808" s="106"/>
      <c r="D808" s="106"/>
      <c r="E808" s="124" t="s">
        <v>3</v>
      </c>
      <c r="F808" s="110">
        <f>F152</f>
        <v>0</v>
      </c>
    </row>
    <row r="809" spans="1:6" ht="14.25" customHeight="1" x14ac:dyDescent="0.2">
      <c r="A809" s="107"/>
      <c r="B809" s="57"/>
      <c r="C809" s="106"/>
      <c r="D809" s="106"/>
      <c r="E809" s="106"/>
      <c r="F809" s="107"/>
    </row>
    <row r="810" spans="1:6" ht="17.25" customHeight="1" x14ac:dyDescent="0.2">
      <c r="A810" s="107"/>
      <c r="B810" s="81" t="s">
        <v>700</v>
      </c>
      <c r="C810" s="106"/>
      <c r="D810" s="106"/>
      <c r="E810" s="124" t="s">
        <v>3</v>
      </c>
      <c r="F810" s="110">
        <f>F184</f>
        <v>0</v>
      </c>
    </row>
    <row r="811" spans="1:6" ht="14.25" customHeight="1" x14ac:dyDescent="0.2">
      <c r="A811" s="107"/>
      <c r="B811" s="57"/>
      <c r="C811" s="106"/>
      <c r="D811" s="106"/>
      <c r="E811" s="106"/>
      <c r="F811" s="107"/>
    </row>
    <row r="812" spans="1:6" ht="17.25" customHeight="1" x14ac:dyDescent="0.2">
      <c r="A812" s="107"/>
      <c r="B812" s="81" t="s">
        <v>701</v>
      </c>
      <c r="C812" s="106"/>
      <c r="D812" s="106"/>
      <c r="E812" s="124" t="s">
        <v>3</v>
      </c>
      <c r="F812" s="110">
        <f>F218</f>
        <v>0</v>
      </c>
    </row>
    <row r="813" spans="1:6" ht="14.25" customHeight="1" x14ac:dyDescent="0.2">
      <c r="A813" s="107"/>
      <c r="B813" s="57"/>
      <c r="C813" s="106"/>
      <c r="D813" s="106"/>
      <c r="E813" s="106"/>
      <c r="F813" s="107"/>
    </row>
    <row r="814" spans="1:6" ht="17.25" customHeight="1" x14ac:dyDescent="0.2">
      <c r="A814" s="107"/>
      <c r="B814" s="81" t="s">
        <v>702</v>
      </c>
      <c r="C814" s="106"/>
      <c r="D814" s="106"/>
      <c r="E814" s="124" t="s">
        <v>3</v>
      </c>
      <c r="F814" s="110">
        <f>F249</f>
        <v>0</v>
      </c>
    </row>
    <row r="815" spans="1:6" ht="14.25" customHeight="1" x14ac:dyDescent="0.2">
      <c r="A815" s="107"/>
      <c r="B815" s="57"/>
      <c r="C815" s="106"/>
      <c r="D815" s="106"/>
      <c r="E815" s="106"/>
      <c r="F815" s="107"/>
    </row>
    <row r="816" spans="1:6" ht="17.25" customHeight="1" x14ac:dyDescent="0.2">
      <c r="A816" s="107"/>
      <c r="B816" s="81" t="s">
        <v>703</v>
      </c>
      <c r="C816" s="106"/>
      <c r="D816" s="106"/>
      <c r="E816" s="124" t="s">
        <v>3</v>
      </c>
      <c r="F816" s="110">
        <f>F284</f>
        <v>0</v>
      </c>
    </row>
    <row r="817" spans="1:6" ht="14.25" customHeight="1" x14ac:dyDescent="0.2">
      <c r="A817" s="107"/>
      <c r="B817" s="57"/>
      <c r="C817" s="106"/>
      <c r="D817" s="106"/>
      <c r="E817" s="106"/>
      <c r="F817" s="107"/>
    </row>
    <row r="818" spans="1:6" ht="17.25" customHeight="1" x14ac:dyDescent="0.2">
      <c r="A818" s="107"/>
      <c r="B818" s="81" t="s">
        <v>704</v>
      </c>
      <c r="C818" s="106"/>
      <c r="D818" s="106"/>
      <c r="E818" s="124" t="s">
        <v>3</v>
      </c>
      <c r="F818" s="110">
        <f>F312</f>
        <v>0</v>
      </c>
    </row>
    <row r="819" spans="1:6" ht="14.25" customHeight="1" x14ac:dyDescent="0.2">
      <c r="A819" s="107"/>
      <c r="B819" s="57"/>
      <c r="C819" s="106"/>
      <c r="D819" s="106"/>
      <c r="E819" s="106"/>
      <c r="F819" s="107"/>
    </row>
    <row r="820" spans="1:6" ht="17.25" customHeight="1" x14ac:dyDescent="0.2">
      <c r="A820" s="107"/>
      <c r="B820" s="81" t="s">
        <v>705</v>
      </c>
      <c r="C820" s="106"/>
      <c r="D820" s="106"/>
      <c r="E820" s="124" t="s">
        <v>3</v>
      </c>
      <c r="F820" s="110">
        <f>F340</f>
        <v>0</v>
      </c>
    </row>
    <row r="821" spans="1:6" ht="14.25" customHeight="1" x14ac:dyDescent="0.2">
      <c r="A821" s="107"/>
      <c r="B821" s="57"/>
      <c r="C821" s="106"/>
      <c r="D821" s="106"/>
      <c r="E821" s="106"/>
      <c r="F821" s="107"/>
    </row>
    <row r="822" spans="1:6" ht="17.25" customHeight="1" x14ac:dyDescent="0.2">
      <c r="A822" s="107"/>
      <c r="B822" s="81" t="s">
        <v>706</v>
      </c>
      <c r="C822" s="106"/>
      <c r="D822" s="106"/>
      <c r="E822" s="124" t="s">
        <v>3</v>
      </c>
      <c r="F822" s="110">
        <f>F368</f>
        <v>0</v>
      </c>
    </row>
    <row r="823" spans="1:6" ht="14.25" customHeight="1" x14ac:dyDescent="0.2">
      <c r="A823" s="107"/>
      <c r="B823" s="57"/>
      <c r="C823" s="106"/>
      <c r="D823" s="106"/>
      <c r="E823" s="106"/>
      <c r="F823" s="107"/>
    </row>
    <row r="824" spans="1:6" ht="17.25" customHeight="1" x14ac:dyDescent="0.2">
      <c r="A824" s="107"/>
      <c r="B824" s="81" t="s">
        <v>707</v>
      </c>
      <c r="C824" s="106"/>
      <c r="D824" s="106"/>
      <c r="E824" s="124" t="s">
        <v>3</v>
      </c>
      <c r="F824" s="110">
        <f>F400</f>
        <v>0</v>
      </c>
    </row>
    <row r="825" spans="1:6" ht="14.25" customHeight="1" x14ac:dyDescent="0.2">
      <c r="A825" s="107"/>
      <c r="B825" s="57"/>
      <c r="C825" s="106"/>
      <c r="D825" s="106"/>
      <c r="E825" s="106"/>
      <c r="F825" s="107"/>
    </row>
    <row r="826" spans="1:6" ht="17.25" customHeight="1" x14ac:dyDescent="0.2">
      <c r="A826" s="107"/>
      <c r="B826" s="81" t="s">
        <v>708</v>
      </c>
      <c r="C826" s="106"/>
      <c r="D826" s="106"/>
      <c r="E826" s="124" t="s">
        <v>3</v>
      </c>
      <c r="F826" s="110">
        <f>F431</f>
        <v>11430.22</v>
      </c>
    </row>
    <row r="827" spans="1:6" ht="14.25" customHeight="1" x14ac:dyDescent="0.2">
      <c r="A827" s="107"/>
      <c r="B827" s="57"/>
      <c r="C827" s="106"/>
      <c r="D827" s="106"/>
      <c r="E827" s="106"/>
      <c r="F827" s="107"/>
    </row>
    <row r="828" spans="1:6" ht="17.25" customHeight="1" x14ac:dyDescent="0.2">
      <c r="A828" s="107"/>
      <c r="B828" s="81" t="s">
        <v>709</v>
      </c>
      <c r="C828" s="106"/>
      <c r="D828" s="106"/>
      <c r="E828" s="124" t="s">
        <v>3</v>
      </c>
      <c r="F828" s="110">
        <f>F460</f>
        <v>0</v>
      </c>
    </row>
    <row r="829" spans="1:6" ht="14.25" customHeight="1" x14ac:dyDescent="0.2">
      <c r="A829" s="107"/>
      <c r="B829" s="57"/>
      <c r="C829" s="106"/>
      <c r="D829" s="106"/>
      <c r="E829" s="106"/>
      <c r="F829" s="107"/>
    </row>
    <row r="830" spans="1:6" ht="17.25" customHeight="1" x14ac:dyDescent="0.2">
      <c r="A830" s="107"/>
      <c r="B830" s="81" t="s">
        <v>710</v>
      </c>
      <c r="C830" s="106"/>
      <c r="D830" s="106"/>
      <c r="E830" s="124" t="s">
        <v>3</v>
      </c>
      <c r="F830" s="110">
        <f>F489</f>
        <v>0</v>
      </c>
    </row>
    <row r="831" spans="1:6" ht="14.25" customHeight="1" x14ac:dyDescent="0.2">
      <c r="A831" s="107"/>
      <c r="B831" s="57"/>
      <c r="C831" s="106"/>
      <c r="D831" s="106"/>
      <c r="E831" s="106"/>
      <c r="F831" s="107"/>
    </row>
    <row r="832" spans="1:6" ht="17.25" customHeight="1" x14ac:dyDescent="0.2">
      <c r="A832" s="107"/>
      <c r="B832" s="81" t="s">
        <v>711</v>
      </c>
      <c r="C832" s="106"/>
      <c r="D832" s="106"/>
      <c r="E832" s="124" t="s">
        <v>3</v>
      </c>
      <c r="F832" s="110">
        <f>F514</f>
        <v>0</v>
      </c>
    </row>
    <row r="833" spans="1:6" ht="14.25" customHeight="1" x14ac:dyDescent="0.2">
      <c r="A833" s="107"/>
      <c r="B833" s="57"/>
      <c r="C833" s="106"/>
      <c r="D833" s="106"/>
      <c r="E833" s="106"/>
      <c r="F833" s="107"/>
    </row>
    <row r="834" spans="1:6" ht="17.25" customHeight="1" x14ac:dyDescent="0.2">
      <c r="A834" s="107"/>
      <c r="B834" s="81" t="s">
        <v>712</v>
      </c>
      <c r="C834" s="106"/>
      <c r="D834" s="106"/>
      <c r="E834" s="124" t="s">
        <v>3</v>
      </c>
      <c r="F834" s="110">
        <f>F541</f>
        <v>0</v>
      </c>
    </row>
    <row r="835" spans="1:6" ht="14.25" customHeight="1" x14ac:dyDescent="0.2">
      <c r="A835" s="107"/>
      <c r="B835" s="57"/>
      <c r="C835" s="106"/>
      <c r="D835" s="106"/>
      <c r="E835" s="106"/>
      <c r="F835" s="107"/>
    </row>
    <row r="836" spans="1:6" ht="17.25" customHeight="1" x14ac:dyDescent="0.2">
      <c r="A836" s="107"/>
      <c r="B836" s="81" t="s">
        <v>713</v>
      </c>
      <c r="C836" s="106"/>
      <c r="D836" s="106"/>
      <c r="E836" s="124" t="s">
        <v>3</v>
      </c>
      <c r="F836" s="110">
        <f>F568</f>
        <v>0</v>
      </c>
    </row>
    <row r="837" spans="1:6" ht="14.25" customHeight="1" x14ac:dyDescent="0.2">
      <c r="A837" s="107"/>
      <c r="B837" s="57"/>
      <c r="C837" s="106"/>
      <c r="D837" s="106"/>
      <c r="E837" s="106"/>
      <c r="F837" s="107"/>
    </row>
    <row r="838" spans="1:6" ht="2.25" customHeight="1" x14ac:dyDescent="0.2">
      <c r="A838" s="107"/>
      <c r="B838" s="57"/>
      <c r="C838" s="106"/>
      <c r="D838" s="106"/>
      <c r="E838" s="106"/>
      <c r="F838" s="107"/>
    </row>
    <row r="839" spans="1:6" ht="28.5" customHeight="1" x14ac:dyDescent="0.2">
      <c r="A839" s="114"/>
      <c r="B839" s="115"/>
      <c r="C839" s="115"/>
      <c r="D839" s="115"/>
      <c r="E839" s="116" t="s">
        <v>714</v>
      </c>
      <c r="F839" s="117">
        <f>F798+F800+F802+F804+F806+F808+F810+F812+F814+F816+F818+F820+F822+F824+F826+F828+F830+F832+F834+F836</f>
        <v>11430.22</v>
      </c>
    </row>
    <row r="840" spans="1:6" ht="28.5" customHeight="1" x14ac:dyDescent="0.2">
      <c r="A840" s="114" t="s">
        <v>308</v>
      </c>
      <c r="B840" s="115"/>
      <c r="C840" s="115"/>
      <c r="D840" s="115"/>
      <c r="E840" s="115"/>
      <c r="F840" s="118"/>
    </row>
    <row r="841" spans="1:6" ht="28.5" customHeight="1" x14ac:dyDescent="0.2">
      <c r="A841" s="119"/>
      <c r="B841" s="77"/>
      <c r="C841" s="120" t="s">
        <v>125</v>
      </c>
      <c r="D841" s="120" t="s">
        <v>42</v>
      </c>
      <c r="E841" s="120" t="s">
        <v>126</v>
      </c>
      <c r="F841" s="119" t="s">
        <v>43</v>
      </c>
    </row>
    <row r="842" spans="1:6" ht="17.25" customHeight="1" x14ac:dyDescent="0.2">
      <c r="A842" s="107"/>
      <c r="B842" s="80" t="s">
        <v>715</v>
      </c>
      <c r="C842" s="104"/>
      <c r="D842" s="104"/>
      <c r="E842" s="104"/>
      <c r="F842" s="126">
        <f>F839</f>
        <v>11430.22</v>
      </c>
    </row>
    <row r="843" spans="1:6" ht="28.5" customHeight="1" x14ac:dyDescent="0.2">
      <c r="A843" s="107"/>
      <c r="B843" s="57"/>
      <c r="C843" s="106"/>
      <c r="D843" s="106"/>
      <c r="E843" s="106"/>
      <c r="F843" s="107"/>
    </row>
    <row r="844" spans="1:6" ht="17.25" customHeight="1" x14ac:dyDescent="0.2">
      <c r="A844" s="107"/>
      <c r="B844" s="81" t="s">
        <v>716</v>
      </c>
      <c r="C844" s="106"/>
      <c r="D844" s="106"/>
      <c r="E844" s="124" t="s">
        <v>3</v>
      </c>
      <c r="F844" s="110">
        <f>F601</f>
        <v>0</v>
      </c>
    </row>
    <row r="845" spans="1:6" ht="14.25" customHeight="1" x14ac:dyDescent="0.2">
      <c r="A845" s="107"/>
      <c r="B845" s="57"/>
      <c r="C845" s="106"/>
      <c r="D845" s="106"/>
      <c r="E845" s="106"/>
      <c r="F845" s="107"/>
    </row>
    <row r="846" spans="1:6" ht="17.25" customHeight="1" x14ac:dyDescent="0.2">
      <c r="A846" s="107"/>
      <c r="B846" s="81" t="s">
        <v>717</v>
      </c>
      <c r="C846" s="106"/>
      <c r="D846" s="106"/>
      <c r="E846" s="124" t="s">
        <v>3</v>
      </c>
      <c r="F846" s="110">
        <f>F631</f>
        <v>0</v>
      </c>
    </row>
    <row r="847" spans="1:6" ht="14.25" customHeight="1" x14ac:dyDescent="0.2">
      <c r="A847" s="107"/>
      <c r="B847" s="57"/>
      <c r="C847" s="106"/>
      <c r="D847" s="106"/>
      <c r="E847" s="106"/>
      <c r="F847" s="107"/>
    </row>
    <row r="848" spans="1:6" ht="17.25" customHeight="1" x14ac:dyDescent="0.2">
      <c r="A848" s="107"/>
      <c r="B848" s="81" t="s">
        <v>718</v>
      </c>
      <c r="C848" s="106"/>
      <c r="D848" s="106"/>
      <c r="E848" s="124" t="s">
        <v>3</v>
      </c>
      <c r="F848" s="110">
        <f>F664</f>
        <v>0</v>
      </c>
    </row>
    <row r="849" spans="1:6" ht="14.25" customHeight="1" x14ac:dyDescent="0.2">
      <c r="A849" s="107"/>
      <c r="B849" s="57"/>
      <c r="C849" s="106"/>
      <c r="D849" s="106"/>
      <c r="E849" s="106"/>
      <c r="F849" s="107"/>
    </row>
    <row r="850" spans="1:6" ht="17.25" customHeight="1" x14ac:dyDescent="0.2">
      <c r="A850" s="107"/>
      <c r="B850" s="81" t="s">
        <v>719</v>
      </c>
      <c r="C850" s="106"/>
      <c r="D850" s="106"/>
      <c r="E850" s="124" t="s">
        <v>3</v>
      </c>
      <c r="F850" s="110">
        <f>F691</f>
        <v>0</v>
      </c>
    </row>
    <row r="851" spans="1:6" ht="14.25" customHeight="1" x14ac:dyDescent="0.2">
      <c r="A851" s="107"/>
      <c r="B851" s="57"/>
      <c r="C851" s="106"/>
      <c r="D851" s="106"/>
      <c r="E851" s="106"/>
      <c r="F851" s="107"/>
    </row>
    <row r="852" spans="1:6" ht="17.25" customHeight="1" x14ac:dyDescent="0.2">
      <c r="A852" s="107"/>
      <c r="B852" s="81" t="s">
        <v>720</v>
      </c>
      <c r="C852" s="106"/>
      <c r="D852" s="106"/>
      <c r="E852" s="124" t="s">
        <v>3</v>
      </c>
      <c r="F852" s="110">
        <f>F720</f>
        <v>0</v>
      </c>
    </row>
    <row r="853" spans="1:6" ht="14.25" customHeight="1" x14ac:dyDescent="0.2">
      <c r="A853" s="107"/>
      <c r="B853" s="57"/>
      <c r="C853" s="106"/>
      <c r="D853" s="106"/>
      <c r="E853" s="106"/>
      <c r="F853" s="107"/>
    </row>
    <row r="854" spans="1:6" ht="17.25" customHeight="1" x14ac:dyDescent="0.2">
      <c r="A854" s="107"/>
      <c r="B854" s="81" t="s">
        <v>721</v>
      </c>
      <c r="C854" s="106"/>
      <c r="D854" s="106"/>
      <c r="E854" s="124" t="s">
        <v>3</v>
      </c>
      <c r="F854" s="110">
        <f>F748</f>
        <v>3885.1999999999994</v>
      </c>
    </row>
    <row r="855" spans="1:6" ht="14.25" customHeight="1" x14ac:dyDescent="0.2">
      <c r="A855" s="107"/>
      <c r="B855" s="57"/>
      <c r="C855" s="106"/>
      <c r="D855" s="106"/>
      <c r="E855" s="106"/>
      <c r="F855" s="107"/>
    </row>
    <row r="856" spans="1:6" ht="17.25" customHeight="1" x14ac:dyDescent="0.2">
      <c r="A856" s="107"/>
      <c r="B856" s="81" t="s">
        <v>722</v>
      </c>
      <c r="C856" s="106"/>
      <c r="D856" s="106"/>
      <c r="E856" s="124" t="s">
        <v>3</v>
      </c>
      <c r="F856" s="110">
        <f>F773</f>
        <v>0</v>
      </c>
    </row>
    <row r="857" spans="1:6" ht="14.25" customHeight="1" x14ac:dyDescent="0.2">
      <c r="A857" s="107"/>
      <c r="B857" s="57"/>
      <c r="C857" s="106"/>
      <c r="D857" s="106"/>
      <c r="E857" s="106"/>
      <c r="F857" s="107"/>
    </row>
    <row r="858" spans="1:6" ht="17.25" customHeight="1" x14ac:dyDescent="0.2">
      <c r="A858" s="107"/>
      <c r="B858" s="81" t="s">
        <v>723</v>
      </c>
      <c r="C858" s="106"/>
      <c r="D858" s="106"/>
      <c r="E858" s="124" t="s">
        <v>3</v>
      </c>
      <c r="F858" s="110">
        <f>F793</f>
        <v>9000</v>
      </c>
    </row>
    <row r="859" spans="1:6" ht="14.25" customHeight="1" x14ac:dyDescent="0.2">
      <c r="A859" s="107"/>
      <c r="B859" s="57"/>
      <c r="C859" s="106"/>
      <c r="D859" s="106"/>
      <c r="E859" s="106"/>
      <c r="F859" s="107"/>
    </row>
    <row r="860" spans="1:6" ht="300" customHeight="1" x14ac:dyDescent="0.2">
      <c r="A860" s="107"/>
      <c r="B860" s="57"/>
      <c r="C860" s="106"/>
      <c r="D860" s="106"/>
      <c r="E860" s="106"/>
      <c r="F860" s="107"/>
    </row>
    <row r="861" spans="1:6" ht="80.25" customHeight="1" x14ac:dyDescent="0.2">
      <c r="A861" s="107"/>
      <c r="B861" s="57"/>
      <c r="C861" s="106"/>
      <c r="D861" s="106"/>
      <c r="E861" s="106"/>
      <c r="F861" s="107"/>
    </row>
    <row r="862" spans="1:6" ht="28.5" customHeight="1" x14ac:dyDescent="0.2">
      <c r="A862" s="114"/>
      <c r="B862" s="115"/>
      <c r="C862" s="115"/>
      <c r="D862" s="115"/>
      <c r="E862" s="116" t="s">
        <v>89</v>
      </c>
      <c r="F862" s="117">
        <f>F842+F844+F846+F848+F850+F852+F854+F856+F858</f>
        <v>24315.42</v>
      </c>
    </row>
  </sheetData>
  <sheetProtection algorithmName="SHA-512" hashValue="zGwz1Yi/LDOnjioEWp/VQvabIhlQOl1HNcpT7LCf4Fb4X5A6P1YUZ6j2FpU55RYcH370J5Zx/dKia4cn/+RS0w==" saltValue="z3eoghcKPxXIdvS5YyXG5g==" spinCount="100000" sheet="1" objects="1" scenarios="1"/>
  <printOptions horizontalCentered="1"/>
  <pageMargins left="0" right="0" top="0.58333333333333337" bottom="0.58333333333333337" header="0.50555555555555554" footer="0.50555555555555554"/>
  <pageSetup scale="96" orientation="portrait" useFirstPageNumber="1" horizontalDpi="300" verticalDpi="300" r:id="rId1"/>
  <headerFooter>
    <oddFooter>&amp;CPage 04 / &amp;P</oddFooter>
  </headerFooter>
  <rowBreaks count="30" manualBreakCount="30">
    <brk id="27" max="16383" man="1"/>
    <brk id="51" max="16383" man="1"/>
    <brk id="77" max="16383" man="1"/>
    <brk id="107" max="16383" man="1"/>
    <brk id="130" max="16383" man="1"/>
    <brk id="152" max="16383" man="1"/>
    <brk id="184" max="16383" man="1"/>
    <brk id="218" max="16383" man="1"/>
    <brk id="249" max="16383" man="1"/>
    <brk id="284" max="16383" man="1"/>
    <brk id="312" max="16383" man="1"/>
    <brk id="340" max="16383" man="1"/>
    <brk id="368" max="16383" man="1"/>
    <brk id="400" max="16383" man="1"/>
    <brk id="431" max="16383" man="1"/>
    <brk id="460" max="16383" man="1"/>
    <brk id="489" max="16383" man="1"/>
    <brk id="514" max="16383" man="1"/>
    <brk id="541" max="16383" man="1"/>
    <brk id="568" max="16383" man="1"/>
    <brk id="601" max="16383" man="1"/>
    <brk id="631" max="16383" man="1"/>
    <brk id="664" max="16383" man="1"/>
    <brk id="691" max="16383" man="1"/>
    <brk id="720" max="16383" man="1"/>
    <brk id="748" max="16383" man="1"/>
    <brk id="773" max="16383" man="1"/>
    <brk id="793" max="16383" man="1"/>
    <brk id="839" max="16383" man="1"/>
    <brk id="86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4874E-F94A-4B8D-9D5B-34A4D2B1710B}">
  <dimension ref="A1:G38"/>
  <sheetViews>
    <sheetView showGridLines="0" view="pageBreakPreview" zoomScale="85" zoomScaleNormal="100" zoomScaleSheetLayoutView="85" workbookViewId="0"/>
  </sheetViews>
  <sheetFormatPr defaultRowHeight="12.75" x14ac:dyDescent="0.2"/>
  <cols>
    <col min="1" max="1" width="5.7109375" style="99" customWidth="1"/>
    <col min="2" max="2" width="48.7109375" style="99" customWidth="1"/>
    <col min="3" max="3" width="9.140625" style="99"/>
    <col min="4" max="4" width="8.28515625" style="99" customWidth="1"/>
    <col min="5" max="5" width="10.85546875" style="99" customWidth="1"/>
    <col min="6" max="6" width="12.85546875" style="99" customWidth="1"/>
    <col min="7" max="16384" width="9.140625" style="99"/>
  </cols>
  <sheetData>
    <row r="1" spans="1:7" ht="28.5" customHeight="1" x14ac:dyDescent="0.2">
      <c r="A1" s="96" t="s">
        <v>724</v>
      </c>
      <c r="B1" s="97"/>
      <c r="C1" s="97"/>
      <c r="D1" s="97"/>
      <c r="E1" s="97"/>
      <c r="F1" s="98"/>
    </row>
    <row r="2" spans="1:7" ht="28.5" customHeight="1" x14ac:dyDescent="0.2">
      <c r="A2" s="100"/>
      <c r="B2" s="101"/>
      <c r="C2" s="102" t="s">
        <v>125</v>
      </c>
      <c r="D2" s="102" t="s">
        <v>42</v>
      </c>
      <c r="E2" s="102" t="s">
        <v>126</v>
      </c>
      <c r="F2" s="100" t="s">
        <v>43</v>
      </c>
    </row>
    <row r="3" spans="1:7" ht="17.25" customHeight="1" x14ac:dyDescent="0.2">
      <c r="A3" s="103"/>
      <c r="B3" s="125" t="s">
        <v>309</v>
      </c>
      <c r="C3" s="104"/>
      <c r="D3" s="104"/>
      <c r="E3" s="104"/>
      <c r="F3" s="105"/>
    </row>
    <row r="4" spans="1:7" ht="30.75" customHeight="1" x14ac:dyDescent="0.2">
      <c r="A4" s="103"/>
      <c r="B4" s="70" t="s">
        <v>725</v>
      </c>
      <c r="C4" s="106"/>
      <c r="D4" s="106"/>
      <c r="E4" s="106"/>
      <c r="F4" s="107"/>
    </row>
    <row r="5" spans="1:7" ht="57.75" customHeight="1" x14ac:dyDescent="0.2">
      <c r="A5" s="103"/>
      <c r="B5" s="70" t="s">
        <v>726</v>
      </c>
      <c r="C5" s="106"/>
      <c r="D5" s="106"/>
      <c r="E5" s="106"/>
      <c r="F5" s="107"/>
    </row>
    <row r="6" spans="1:7" ht="17.25" customHeight="1" x14ac:dyDescent="0.2">
      <c r="A6" s="103"/>
      <c r="B6" s="68" t="s">
        <v>727</v>
      </c>
      <c r="C6" s="106"/>
      <c r="D6" s="106"/>
      <c r="E6" s="106"/>
      <c r="F6" s="107"/>
    </row>
    <row r="7" spans="1:7" ht="17.25" customHeight="1" x14ac:dyDescent="0.2">
      <c r="A7" s="103" t="s">
        <v>132</v>
      </c>
      <c r="B7" s="123" t="s">
        <v>728</v>
      </c>
      <c r="C7" s="106">
        <v>72</v>
      </c>
      <c r="D7" s="106" t="s">
        <v>145</v>
      </c>
      <c r="E7" s="109">
        <v>0</v>
      </c>
      <c r="F7" s="110">
        <f>C7*E7</f>
        <v>0</v>
      </c>
    </row>
    <row r="8" spans="1:7" ht="30.75" customHeight="1" x14ac:dyDescent="0.2">
      <c r="A8" s="127" t="s">
        <v>135</v>
      </c>
      <c r="B8" s="108" t="s">
        <v>729</v>
      </c>
      <c r="C8" s="128">
        <v>2</v>
      </c>
      <c r="D8" s="128" t="s">
        <v>145</v>
      </c>
      <c r="E8" s="129">
        <v>0</v>
      </c>
      <c r="F8" s="130" t="s">
        <v>730</v>
      </c>
      <c r="G8" s="131"/>
    </row>
    <row r="9" spans="1:7" ht="30.75" customHeight="1" x14ac:dyDescent="0.2">
      <c r="A9" s="127" t="s">
        <v>137</v>
      </c>
      <c r="B9" s="108" t="s">
        <v>731</v>
      </c>
      <c r="C9" s="128">
        <v>4</v>
      </c>
      <c r="D9" s="128" t="s">
        <v>145</v>
      </c>
      <c r="E9" s="129">
        <v>0</v>
      </c>
      <c r="F9" s="130" t="s">
        <v>730</v>
      </c>
      <c r="G9" s="131"/>
    </row>
    <row r="10" spans="1:7" ht="17.25" customHeight="1" x14ac:dyDescent="0.2">
      <c r="A10" s="103" t="s">
        <v>139</v>
      </c>
      <c r="B10" s="123" t="s">
        <v>732</v>
      </c>
      <c r="C10" s="106">
        <v>27</v>
      </c>
      <c r="D10" s="106" t="s">
        <v>157</v>
      </c>
      <c r="E10" s="109">
        <v>0</v>
      </c>
      <c r="F10" s="110">
        <f>C10*E10</f>
        <v>0</v>
      </c>
    </row>
    <row r="11" spans="1:7" ht="30.75" customHeight="1" x14ac:dyDescent="0.2">
      <c r="A11" s="127" t="s">
        <v>141</v>
      </c>
      <c r="B11" s="108" t="s">
        <v>733</v>
      </c>
      <c r="C11" s="128">
        <v>11</v>
      </c>
      <c r="D11" s="128" t="s">
        <v>157</v>
      </c>
      <c r="E11" s="129">
        <v>0</v>
      </c>
      <c r="F11" s="130" t="s">
        <v>730</v>
      </c>
      <c r="G11" s="131"/>
    </row>
    <row r="12" spans="1:7" ht="17.25" customHeight="1" x14ac:dyDescent="0.2">
      <c r="A12" s="127" t="s">
        <v>142</v>
      </c>
      <c r="B12" s="123" t="s">
        <v>734</v>
      </c>
      <c r="C12" s="128">
        <v>21</v>
      </c>
      <c r="D12" s="128" t="s">
        <v>157</v>
      </c>
      <c r="E12" s="129">
        <v>0</v>
      </c>
      <c r="F12" s="130" t="s">
        <v>730</v>
      </c>
      <c r="G12" s="131"/>
    </row>
    <row r="13" spans="1:7" ht="17.25" customHeight="1" x14ac:dyDescent="0.2">
      <c r="A13" s="103"/>
      <c r="B13" s="68" t="s">
        <v>735</v>
      </c>
      <c r="C13" s="106"/>
      <c r="D13" s="106"/>
      <c r="E13" s="106"/>
      <c r="F13" s="107"/>
    </row>
    <row r="14" spans="1:7" ht="17.25" customHeight="1" x14ac:dyDescent="0.2">
      <c r="A14" s="103" t="s">
        <v>143</v>
      </c>
      <c r="B14" s="123" t="s">
        <v>736</v>
      </c>
      <c r="C14" s="106">
        <v>32</v>
      </c>
      <c r="D14" s="106" t="s">
        <v>157</v>
      </c>
      <c r="E14" s="109">
        <v>0</v>
      </c>
      <c r="F14" s="110">
        <f>C14*E14</f>
        <v>0</v>
      </c>
    </row>
    <row r="15" spans="1:7" ht="57.75" customHeight="1" x14ac:dyDescent="0.2">
      <c r="A15" s="103"/>
      <c r="B15" s="70" t="s">
        <v>737</v>
      </c>
      <c r="C15" s="106"/>
      <c r="D15" s="106"/>
      <c r="E15" s="106"/>
      <c r="F15" s="107"/>
    </row>
    <row r="16" spans="1:7" ht="17.25" customHeight="1" x14ac:dyDescent="0.2">
      <c r="A16" s="103"/>
      <c r="B16" s="68" t="s">
        <v>738</v>
      </c>
      <c r="C16" s="106"/>
      <c r="D16" s="106"/>
      <c r="E16" s="106"/>
      <c r="F16" s="107"/>
    </row>
    <row r="17" spans="1:7" ht="17.25" customHeight="1" x14ac:dyDescent="0.2">
      <c r="A17" s="103" t="s">
        <v>146</v>
      </c>
      <c r="B17" s="123" t="s">
        <v>739</v>
      </c>
      <c r="C17" s="106">
        <v>17</v>
      </c>
      <c r="D17" s="106" t="s">
        <v>145</v>
      </c>
      <c r="E17" s="109">
        <v>0</v>
      </c>
      <c r="F17" s="110">
        <f>C17*E17</f>
        <v>0</v>
      </c>
    </row>
    <row r="18" spans="1:7" ht="30.75" customHeight="1" x14ac:dyDescent="0.2">
      <c r="A18" s="127" t="s">
        <v>148</v>
      </c>
      <c r="B18" s="108" t="s">
        <v>740</v>
      </c>
      <c r="C18" s="128">
        <v>1</v>
      </c>
      <c r="D18" s="128" t="s">
        <v>145</v>
      </c>
      <c r="E18" s="129">
        <v>0</v>
      </c>
      <c r="F18" s="130" t="s">
        <v>730</v>
      </c>
      <c r="G18" s="131"/>
    </row>
    <row r="19" spans="1:7" ht="17.25" customHeight="1" x14ac:dyDescent="0.2">
      <c r="A19" s="127" t="s">
        <v>150</v>
      </c>
      <c r="B19" s="123" t="s">
        <v>741</v>
      </c>
      <c r="C19" s="128">
        <v>2</v>
      </c>
      <c r="D19" s="128" t="s">
        <v>145</v>
      </c>
      <c r="E19" s="129">
        <v>0</v>
      </c>
      <c r="F19" s="130" t="s">
        <v>730</v>
      </c>
      <c r="G19" s="131"/>
    </row>
    <row r="20" spans="1:7" ht="17.25" customHeight="1" x14ac:dyDescent="0.2">
      <c r="A20" s="127" t="s">
        <v>153</v>
      </c>
      <c r="B20" s="123" t="s">
        <v>734</v>
      </c>
      <c r="C20" s="128">
        <v>9</v>
      </c>
      <c r="D20" s="128" t="s">
        <v>157</v>
      </c>
      <c r="E20" s="129">
        <v>0</v>
      </c>
      <c r="F20" s="130" t="s">
        <v>730</v>
      </c>
      <c r="G20" s="131"/>
    </row>
    <row r="21" spans="1:7" ht="17.25" customHeight="1" x14ac:dyDescent="0.2">
      <c r="A21" s="103"/>
      <c r="B21" s="68" t="s">
        <v>742</v>
      </c>
      <c r="C21" s="106"/>
      <c r="D21" s="106"/>
      <c r="E21" s="106"/>
      <c r="F21" s="107"/>
    </row>
    <row r="22" spans="1:7" ht="17.25" customHeight="1" x14ac:dyDescent="0.2">
      <c r="A22" s="103" t="s">
        <v>155</v>
      </c>
      <c r="B22" s="123" t="s">
        <v>743</v>
      </c>
      <c r="C22" s="106">
        <v>2</v>
      </c>
      <c r="D22" s="106" t="s">
        <v>157</v>
      </c>
      <c r="E22" s="109">
        <v>0</v>
      </c>
      <c r="F22" s="110">
        <f>C22*E22</f>
        <v>0</v>
      </c>
    </row>
    <row r="23" spans="1:7" ht="57.75" customHeight="1" x14ac:dyDescent="0.2">
      <c r="A23" s="103"/>
      <c r="B23" s="70" t="s">
        <v>744</v>
      </c>
      <c r="C23" s="106"/>
      <c r="D23" s="106"/>
      <c r="E23" s="106"/>
      <c r="F23" s="107"/>
    </row>
    <row r="24" spans="1:7" ht="17.25" customHeight="1" x14ac:dyDescent="0.2">
      <c r="A24" s="103"/>
      <c r="B24" s="68" t="s">
        <v>472</v>
      </c>
      <c r="C24" s="106"/>
      <c r="D24" s="106"/>
      <c r="E24" s="106"/>
      <c r="F24" s="107"/>
    </row>
    <row r="25" spans="1:7" ht="17.25" customHeight="1" x14ac:dyDescent="0.2">
      <c r="A25" s="103" t="s">
        <v>157</v>
      </c>
      <c r="B25" s="123" t="s">
        <v>745</v>
      </c>
      <c r="C25" s="106">
        <v>29</v>
      </c>
      <c r="D25" s="106" t="s">
        <v>157</v>
      </c>
      <c r="E25" s="109">
        <v>0</v>
      </c>
      <c r="F25" s="110">
        <f>C25*E25</f>
        <v>0</v>
      </c>
    </row>
    <row r="26" spans="1:7" ht="17.25" customHeight="1" x14ac:dyDescent="0.2">
      <c r="A26" s="127" t="s">
        <v>159</v>
      </c>
      <c r="B26" s="123" t="s">
        <v>746</v>
      </c>
      <c r="C26" s="128">
        <v>2</v>
      </c>
      <c r="D26" s="128" t="s">
        <v>157</v>
      </c>
      <c r="E26" s="129">
        <v>0</v>
      </c>
      <c r="F26" s="130" t="s">
        <v>730</v>
      </c>
      <c r="G26" s="131"/>
    </row>
    <row r="27" spans="1:7" ht="75" customHeight="1" x14ac:dyDescent="0.2">
      <c r="A27" s="107"/>
      <c r="B27" s="57"/>
      <c r="C27" s="106"/>
      <c r="D27" s="106"/>
      <c r="E27" s="106"/>
      <c r="F27" s="107"/>
    </row>
    <row r="28" spans="1:7" ht="28.5" customHeight="1" x14ac:dyDescent="0.2">
      <c r="A28" s="114"/>
      <c r="B28" s="115"/>
      <c r="C28" s="115"/>
      <c r="D28" s="115"/>
      <c r="E28" s="116" t="s">
        <v>747</v>
      </c>
      <c r="F28" s="117">
        <f>F7+F10+F14+F17+F22+F25</f>
        <v>0</v>
      </c>
    </row>
    <row r="29" spans="1:7" ht="28.5" customHeight="1" x14ac:dyDescent="0.2">
      <c r="A29" s="114" t="s">
        <v>724</v>
      </c>
      <c r="B29" s="115"/>
      <c r="C29" s="115"/>
      <c r="D29" s="115"/>
      <c r="E29" s="115"/>
      <c r="F29" s="118"/>
    </row>
    <row r="30" spans="1:7" ht="28.5" customHeight="1" x14ac:dyDescent="0.2">
      <c r="A30" s="119"/>
      <c r="B30" s="77"/>
      <c r="C30" s="120" t="s">
        <v>125</v>
      </c>
      <c r="D30" s="120" t="s">
        <v>42</v>
      </c>
      <c r="E30" s="120" t="s">
        <v>126</v>
      </c>
      <c r="F30" s="119" t="s">
        <v>43</v>
      </c>
    </row>
    <row r="31" spans="1:7" ht="17.25" customHeight="1" x14ac:dyDescent="0.2">
      <c r="A31" s="107"/>
      <c r="B31" s="80" t="s">
        <v>748</v>
      </c>
      <c r="C31" s="104"/>
      <c r="D31" s="104"/>
      <c r="E31" s="104"/>
      <c r="F31" s="105"/>
    </row>
    <row r="32" spans="1:7" ht="28.5" customHeight="1" x14ac:dyDescent="0.2">
      <c r="A32" s="107"/>
      <c r="B32" s="57"/>
      <c r="C32" s="106"/>
      <c r="D32" s="106"/>
      <c r="E32" s="106"/>
      <c r="F32" s="107"/>
    </row>
    <row r="33" spans="1:6" ht="17.25" customHeight="1" x14ac:dyDescent="0.2">
      <c r="A33" s="107"/>
      <c r="B33" s="81" t="s">
        <v>749</v>
      </c>
      <c r="C33" s="106"/>
      <c r="D33" s="106"/>
      <c r="E33" s="124" t="s">
        <v>3</v>
      </c>
      <c r="F33" s="110">
        <f>F28</f>
        <v>0</v>
      </c>
    </row>
    <row r="34" spans="1:6" ht="14.25" customHeight="1" x14ac:dyDescent="0.2">
      <c r="A34" s="107"/>
      <c r="B34" s="57"/>
      <c r="C34" s="106"/>
      <c r="D34" s="106"/>
      <c r="E34" s="106"/>
      <c r="F34" s="107"/>
    </row>
    <row r="35" spans="1:6" ht="300" customHeight="1" x14ac:dyDescent="0.2">
      <c r="A35" s="107"/>
      <c r="B35" s="57"/>
      <c r="C35" s="106"/>
      <c r="D35" s="106"/>
      <c r="E35" s="106"/>
      <c r="F35" s="107"/>
    </row>
    <row r="36" spans="1:6" ht="300" customHeight="1" x14ac:dyDescent="0.2">
      <c r="A36" s="107"/>
      <c r="B36" s="57"/>
      <c r="C36" s="106"/>
      <c r="D36" s="106"/>
      <c r="E36" s="106"/>
      <c r="F36" s="107"/>
    </row>
    <row r="37" spans="1:6" ht="0.75" customHeight="1" x14ac:dyDescent="0.2">
      <c r="A37" s="107"/>
      <c r="B37" s="57"/>
      <c r="C37" s="106"/>
      <c r="D37" s="106"/>
      <c r="E37" s="106"/>
      <c r="F37" s="107"/>
    </row>
    <row r="38" spans="1:6" ht="28.5" customHeight="1" x14ac:dyDescent="0.2">
      <c r="A38" s="114"/>
      <c r="B38" s="115"/>
      <c r="C38" s="115"/>
      <c r="D38" s="115"/>
      <c r="E38" s="116" t="s">
        <v>750</v>
      </c>
      <c r="F38" s="117">
        <f>F33</f>
        <v>0</v>
      </c>
    </row>
  </sheetData>
  <sheetProtection algorithmName="SHA-512" hashValue="xjj+kVwlv1JalCP/n2BFrH40fvS5i0DfH9uqwQ2pUawUg4zOpjOHKQ/5bPns7RWJJ4bTZl6QkGMADOivxdLYXA==" saltValue="JQ6Ug8DJ8orfAz7b/QcHLg==" spinCount="100000" sheet="1" objects="1" scenarios="1"/>
  <printOptions horizontalCentered="1"/>
  <pageMargins left="0" right="0" top="0.58333333333333337" bottom="0.58333333333333337" header="0.50555555555555554" footer="0.50555555555555554"/>
  <pageSetup scale="96" orientation="portrait" useFirstPageNumber="1" horizontalDpi="300" verticalDpi="300" r:id="rId1"/>
  <headerFooter>
    <oddFooter>&amp;CPage 05 / &amp;P</oddFooter>
  </headerFooter>
  <rowBreaks count="2" manualBreakCount="2">
    <brk id="28" max="16383" man="1"/>
    <brk id="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F36AF-80E2-44F6-856B-057037A361D2}">
  <dimension ref="A1:F160"/>
  <sheetViews>
    <sheetView showGridLines="0" view="pageBreakPreview" topLeftCell="A93" zoomScale="85" zoomScaleNormal="100" zoomScaleSheetLayoutView="85" workbookViewId="0">
      <selection activeCell="E19" sqref="E19"/>
    </sheetView>
  </sheetViews>
  <sheetFormatPr defaultRowHeight="12.75" x14ac:dyDescent="0.2"/>
  <cols>
    <col min="1" max="1" width="5.7109375" style="99" customWidth="1"/>
    <col min="2" max="2" width="48.7109375" style="99" customWidth="1"/>
    <col min="3" max="3" width="9.140625" style="99"/>
    <col min="4" max="4" width="8.28515625" style="99" customWidth="1"/>
    <col min="5" max="5" width="10.85546875" style="99" customWidth="1"/>
    <col min="6" max="6" width="12.85546875" style="99" customWidth="1"/>
    <col min="7" max="16384" width="9.140625" style="99"/>
  </cols>
  <sheetData>
    <row r="1" spans="1:6" ht="28.5" customHeight="1" x14ac:dyDescent="0.2">
      <c r="A1" s="96" t="s">
        <v>751</v>
      </c>
      <c r="B1" s="97"/>
      <c r="C1" s="97"/>
      <c r="D1" s="97"/>
      <c r="E1" s="97"/>
      <c r="F1" s="98"/>
    </row>
    <row r="2" spans="1:6" ht="28.5" customHeight="1" x14ac:dyDescent="0.2">
      <c r="A2" s="100"/>
      <c r="B2" s="101"/>
      <c r="C2" s="102" t="s">
        <v>125</v>
      </c>
      <c r="D2" s="102" t="s">
        <v>42</v>
      </c>
      <c r="E2" s="102" t="s">
        <v>126</v>
      </c>
      <c r="F2" s="100" t="s">
        <v>43</v>
      </c>
    </row>
    <row r="3" spans="1:6" ht="17.25" customHeight="1" x14ac:dyDescent="0.2">
      <c r="A3" s="103"/>
      <c r="B3" s="125" t="s">
        <v>309</v>
      </c>
      <c r="C3" s="104"/>
      <c r="D3" s="104"/>
      <c r="E3" s="104"/>
      <c r="F3" s="105"/>
    </row>
    <row r="4" spans="1:6" ht="17.25" customHeight="1" x14ac:dyDescent="0.2">
      <c r="A4" s="103"/>
      <c r="B4" s="62" t="s">
        <v>129</v>
      </c>
      <c r="C4" s="106"/>
      <c r="D4" s="106"/>
      <c r="E4" s="106"/>
      <c r="F4" s="107"/>
    </row>
    <row r="5" spans="1:6" ht="17.25" customHeight="1" x14ac:dyDescent="0.2">
      <c r="A5" s="103"/>
      <c r="B5" s="62" t="s">
        <v>752</v>
      </c>
      <c r="C5" s="106"/>
      <c r="D5" s="106"/>
      <c r="E5" s="106"/>
      <c r="F5" s="107"/>
    </row>
    <row r="6" spans="1:6" ht="17.25" customHeight="1" x14ac:dyDescent="0.2">
      <c r="A6" s="103"/>
      <c r="B6" s="68" t="s">
        <v>753</v>
      </c>
      <c r="C6" s="106"/>
      <c r="D6" s="106"/>
      <c r="E6" s="106"/>
      <c r="F6" s="107"/>
    </row>
    <row r="7" spans="1:6" ht="30.75" customHeight="1" x14ac:dyDescent="0.2">
      <c r="A7" s="103" t="s">
        <v>132</v>
      </c>
      <c r="B7" s="108" t="s">
        <v>754</v>
      </c>
      <c r="C7" s="106">
        <v>150</v>
      </c>
      <c r="D7" s="106" t="s">
        <v>134</v>
      </c>
      <c r="E7" s="109">
        <v>0</v>
      </c>
      <c r="F7" s="110">
        <f>C7*E7</f>
        <v>0</v>
      </c>
    </row>
    <row r="8" spans="1:6" ht="30.75" customHeight="1" x14ac:dyDescent="0.2">
      <c r="A8" s="103" t="s">
        <v>135</v>
      </c>
      <c r="B8" s="108" t="s">
        <v>755</v>
      </c>
      <c r="C8" s="106">
        <v>150</v>
      </c>
      <c r="D8" s="106" t="s">
        <v>134</v>
      </c>
      <c r="E8" s="109">
        <v>0</v>
      </c>
      <c r="F8" s="110">
        <f>C8*E8</f>
        <v>0</v>
      </c>
    </row>
    <row r="9" spans="1:6" ht="30.75" customHeight="1" x14ac:dyDescent="0.2">
      <c r="A9" s="103" t="s">
        <v>137</v>
      </c>
      <c r="B9" s="108" t="s">
        <v>756</v>
      </c>
      <c r="C9" s="106">
        <v>25</v>
      </c>
      <c r="D9" s="106" t="s">
        <v>157</v>
      </c>
      <c r="E9" s="109">
        <v>0</v>
      </c>
      <c r="F9" s="110">
        <f>C9*E9</f>
        <v>0</v>
      </c>
    </row>
    <row r="10" spans="1:6" ht="17.25" customHeight="1" x14ac:dyDescent="0.2">
      <c r="A10" s="103"/>
      <c r="B10" s="68" t="s">
        <v>131</v>
      </c>
      <c r="C10" s="106"/>
      <c r="D10" s="106"/>
      <c r="E10" s="106"/>
      <c r="F10" s="107"/>
    </row>
    <row r="11" spans="1:6" ht="71.25" customHeight="1" x14ac:dyDescent="0.2">
      <c r="A11" s="103" t="s">
        <v>139</v>
      </c>
      <c r="B11" s="108" t="s">
        <v>757</v>
      </c>
      <c r="C11" s="106">
        <v>110</v>
      </c>
      <c r="D11" s="106" t="s">
        <v>145</v>
      </c>
      <c r="E11" s="109">
        <v>0</v>
      </c>
      <c r="F11" s="110">
        <f>C11*E11</f>
        <v>0</v>
      </c>
    </row>
    <row r="12" spans="1:6" ht="17.25" customHeight="1" x14ac:dyDescent="0.2">
      <c r="A12" s="103"/>
      <c r="B12" s="68" t="s">
        <v>758</v>
      </c>
      <c r="C12" s="106"/>
      <c r="D12" s="106"/>
      <c r="E12" s="106"/>
      <c r="F12" s="107"/>
    </row>
    <row r="13" spans="1:6" ht="71.25" customHeight="1" x14ac:dyDescent="0.2">
      <c r="A13" s="103" t="s">
        <v>141</v>
      </c>
      <c r="B13" s="108" t="s">
        <v>759</v>
      </c>
      <c r="C13" s="106">
        <v>110</v>
      </c>
      <c r="D13" s="106" t="s">
        <v>145</v>
      </c>
      <c r="E13" s="109">
        <v>0</v>
      </c>
      <c r="F13" s="110">
        <f>C13*E13</f>
        <v>0</v>
      </c>
    </row>
    <row r="14" spans="1:6" ht="17.25" customHeight="1" x14ac:dyDescent="0.2">
      <c r="A14" s="103"/>
      <c r="B14" s="62" t="s">
        <v>760</v>
      </c>
      <c r="C14" s="106"/>
      <c r="D14" s="106"/>
      <c r="E14" s="106"/>
      <c r="F14" s="107"/>
    </row>
    <row r="15" spans="1:6" ht="84.75" customHeight="1" x14ac:dyDescent="0.2">
      <c r="A15" s="103"/>
      <c r="B15" s="70" t="s">
        <v>761</v>
      </c>
      <c r="C15" s="106"/>
      <c r="D15" s="106"/>
      <c r="E15" s="106"/>
      <c r="F15" s="107"/>
    </row>
    <row r="16" spans="1:6" ht="30.75" customHeight="1" x14ac:dyDescent="0.2">
      <c r="A16" s="103"/>
      <c r="B16" s="65" t="s">
        <v>762</v>
      </c>
      <c r="C16" s="106"/>
      <c r="D16" s="106"/>
      <c r="E16" s="106"/>
      <c r="F16" s="107"/>
    </row>
    <row r="17" spans="1:6" ht="44.25" customHeight="1" x14ac:dyDescent="0.2">
      <c r="A17" s="103" t="s">
        <v>142</v>
      </c>
      <c r="B17" s="108" t="s">
        <v>763</v>
      </c>
      <c r="C17" s="106">
        <v>67</v>
      </c>
      <c r="D17" s="106" t="s">
        <v>134</v>
      </c>
      <c r="E17" s="109">
        <v>0</v>
      </c>
      <c r="F17" s="110">
        <f>C17*E17</f>
        <v>0</v>
      </c>
    </row>
    <row r="18" spans="1:6" ht="71.25" customHeight="1" x14ac:dyDescent="0.2">
      <c r="A18" s="103"/>
      <c r="B18" s="70" t="s">
        <v>764</v>
      </c>
      <c r="C18" s="106"/>
      <c r="D18" s="106"/>
      <c r="E18" s="106"/>
      <c r="F18" s="107"/>
    </row>
    <row r="19" spans="1:6" ht="17.25" customHeight="1" x14ac:dyDescent="0.2">
      <c r="A19" s="103"/>
      <c r="B19" s="68" t="s">
        <v>753</v>
      </c>
      <c r="C19" s="106"/>
      <c r="D19" s="106"/>
      <c r="E19" s="106"/>
      <c r="F19" s="107"/>
    </row>
    <row r="20" spans="1:6" ht="44.25" customHeight="1" x14ac:dyDescent="0.2">
      <c r="A20" s="103" t="s">
        <v>143</v>
      </c>
      <c r="B20" s="108" t="s">
        <v>763</v>
      </c>
      <c r="C20" s="106">
        <v>58</v>
      </c>
      <c r="D20" s="106" t="s">
        <v>145</v>
      </c>
      <c r="E20" s="109">
        <v>0</v>
      </c>
      <c r="F20" s="110">
        <f>C20*E20</f>
        <v>0</v>
      </c>
    </row>
    <row r="21" spans="1:6" ht="17.25" customHeight="1" x14ac:dyDescent="0.2">
      <c r="A21" s="103"/>
      <c r="B21" s="68" t="s">
        <v>237</v>
      </c>
      <c r="C21" s="106"/>
      <c r="D21" s="106"/>
      <c r="E21" s="106"/>
      <c r="F21" s="107"/>
    </row>
    <row r="22" spans="1:6" x14ac:dyDescent="0.2">
      <c r="A22" s="107"/>
      <c r="B22" s="57"/>
      <c r="C22" s="106"/>
      <c r="D22" s="106"/>
      <c r="E22" s="106"/>
      <c r="F22" s="107"/>
    </row>
    <row r="23" spans="1:6" ht="28.5" customHeight="1" x14ac:dyDescent="0.2">
      <c r="A23" s="114"/>
      <c r="B23" s="115"/>
      <c r="C23" s="115"/>
      <c r="D23" s="115"/>
      <c r="E23" s="116" t="s">
        <v>74</v>
      </c>
      <c r="F23" s="117">
        <f>F7+F8+F9+F11+F13+F17+F20</f>
        <v>0</v>
      </c>
    </row>
    <row r="24" spans="1:6" ht="28.5" customHeight="1" x14ac:dyDescent="0.2">
      <c r="A24" s="114" t="s">
        <v>751</v>
      </c>
      <c r="B24" s="115"/>
      <c r="C24" s="115"/>
      <c r="D24" s="115"/>
      <c r="E24" s="115"/>
      <c r="F24" s="118"/>
    </row>
    <row r="25" spans="1:6" ht="28.5" customHeight="1" x14ac:dyDescent="0.2">
      <c r="A25" s="119"/>
      <c r="B25" s="77"/>
      <c r="C25" s="120" t="s">
        <v>125</v>
      </c>
      <c r="D25" s="120" t="s">
        <v>42</v>
      </c>
      <c r="E25" s="120" t="s">
        <v>126</v>
      </c>
      <c r="F25" s="119" t="s">
        <v>43</v>
      </c>
    </row>
    <row r="26" spans="1:6" ht="30.75" customHeight="1" x14ac:dyDescent="0.2">
      <c r="A26" s="103" t="s">
        <v>132</v>
      </c>
      <c r="B26" s="108" t="s">
        <v>765</v>
      </c>
      <c r="C26" s="104">
        <v>15</v>
      </c>
      <c r="D26" s="104" t="s">
        <v>134</v>
      </c>
      <c r="E26" s="121">
        <v>0</v>
      </c>
      <c r="F26" s="122">
        <f>C26*E26</f>
        <v>0</v>
      </c>
    </row>
    <row r="27" spans="1:6" ht="30.75" customHeight="1" x14ac:dyDescent="0.2">
      <c r="A27" s="103" t="s">
        <v>135</v>
      </c>
      <c r="B27" s="108" t="s">
        <v>766</v>
      </c>
      <c r="C27" s="106">
        <v>10</v>
      </c>
      <c r="D27" s="106" t="s">
        <v>134</v>
      </c>
      <c r="E27" s="109">
        <v>0</v>
      </c>
      <c r="F27" s="110">
        <f>C27*E27</f>
        <v>0</v>
      </c>
    </row>
    <row r="28" spans="1:6" ht="17.25" customHeight="1" x14ac:dyDescent="0.2">
      <c r="A28" s="103"/>
      <c r="B28" s="68" t="s">
        <v>767</v>
      </c>
      <c r="C28" s="106"/>
      <c r="D28" s="106"/>
      <c r="E28" s="106"/>
      <c r="F28" s="107"/>
    </row>
    <row r="29" spans="1:6" ht="30.75" customHeight="1" x14ac:dyDescent="0.2">
      <c r="A29" s="103" t="s">
        <v>137</v>
      </c>
      <c r="B29" s="108" t="s">
        <v>768</v>
      </c>
      <c r="C29" s="106">
        <v>75</v>
      </c>
      <c r="D29" s="106" t="s">
        <v>157</v>
      </c>
      <c r="E29" s="109">
        <v>0</v>
      </c>
      <c r="F29" s="110">
        <f>C29*E29</f>
        <v>0</v>
      </c>
    </row>
    <row r="30" spans="1:6" ht="17.25" customHeight="1" x14ac:dyDescent="0.2">
      <c r="A30" s="103"/>
      <c r="B30" s="68" t="s">
        <v>769</v>
      </c>
      <c r="C30" s="106"/>
      <c r="D30" s="106"/>
      <c r="E30" s="106"/>
      <c r="F30" s="107"/>
    </row>
    <row r="31" spans="1:6" ht="30.75" customHeight="1" x14ac:dyDescent="0.2">
      <c r="A31" s="103" t="s">
        <v>139</v>
      </c>
      <c r="B31" s="108" t="s">
        <v>770</v>
      </c>
      <c r="C31" s="106">
        <v>75</v>
      </c>
      <c r="D31" s="106" t="s">
        <v>157</v>
      </c>
      <c r="E31" s="109">
        <v>0</v>
      </c>
      <c r="F31" s="110">
        <f>C31*E31</f>
        <v>0</v>
      </c>
    </row>
    <row r="32" spans="1:6" ht="17.25" customHeight="1" x14ac:dyDescent="0.2">
      <c r="A32" s="103"/>
      <c r="B32" s="125" t="s">
        <v>771</v>
      </c>
      <c r="C32" s="106"/>
      <c r="D32" s="106"/>
      <c r="E32" s="106"/>
      <c r="F32" s="107"/>
    </row>
    <row r="33" spans="1:6" ht="30.75" customHeight="1" x14ac:dyDescent="0.2">
      <c r="A33" s="103"/>
      <c r="B33" s="70" t="s">
        <v>772</v>
      </c>
      <c r="C33" s="106"/>
      <c r="D33" s="106"/>
      <c r="E33" s="106"/>
      <c r="F33" s="107"/>
    </row>
    <row r="34" spans="1:6" ht="17.25" customHeight="1" x14ac:dyDescent="0.2">
      <c r="A34" s="103"/>
      <c r="B34" s="62" t="s">
        <v>773</v>
      </c>
      <c r="C34" s="106"/>
      <c r="D34" s="106"/>
      <c r="E34" s="106"/>
      <c r="F34" s="107"/>
    </row>
    <row r="35" spans="1:6" ht="30.75" customHeight="1" x14ac:dyDescent="0.2">
      <c r="A35" s="103"/>
      <c r="B35" s="65" t="s">
        <v>774</v>
      </c>
      <c r="C35" s="106"/>
      <c r="D35" s="106"/>
      <c r="E35" s="106"/>
      <c r="F35" s="107"/>
    </row>
    <row r="36" spans="1:6" ht="17.25" customHeight="1" x14ac:dyDescent="0.2">
      <c r="A36" s="103"/>
      <c r="B36" s="123" t="s">
        <v>775</v>
      </c>
      <c r="C36" s="106"/>
      <c r="D36" s="106"/>
      <c r="E36" s="106"/>
      <c r="F36" s="107"/>
    </row>
    <row r="37" spans="1:6" ht="17.25" customHeight="1" x14ac:dyDescent="0.2">
      <c r="A37" s="103" t="s">
        <v>141</v>
      </c>
      <c r="B37" s="111" t="s">
        <v>776</v>
      </c>
      <c r="C37" s="106">
        <v>40</v>
      </c>
      <c r="D37" s="106" t="s">
        <v>134</v>
      </c>
      <c r="E37" s="109">
        <v>0</v>
      </c>
      <c r="F37" s="110">
        <f>C37*E37</f>
        <v>0</v>
      </c>
    </row>
    <row r="38" spans="1:6" ht="17.25" customHeight="1" x14ac:dyDescent="0.2">
      <c r="A38" s="103"/>
      <c r="B38" s="123" t="s">
        <v>777</v>
      </c>
      <c r="C38" s="106"/>
      <c r="D38" s="106"/>
      <c r="E38" s="106"/>
      <c r="F38" s="107"/>
    </row>
    <row r="39" spans="1:6" ht="17.25" customHeight="1" x14ac:dyDescent="0.2">
      <c r="A39" s="103" t="s">
        <v>142</v>
      </c>
      <c r="B39" s="111" t="s">
        <v>778</v>
      </c>
      <c r="C39" s="106">
        <v>10</v>
      </c>
      <c r="D39" s="106" t="s">
        <v>134</v>
      </c>
      <c r="E39" s="109">
        <v>0</v>
      </c>
      <c r="F39" s="110">
        <f>C39*E39</f>
        <v>0</v>
      </c>
    </row>
    <row r="40" spans="1:6" ht="30.75" customHeight="1" x14ac:dyDescent="0.2">
      <c r="A40" s="103"/>
      <c r="B40" s="70" t="s">
        <v>779</v>
      </c>
      <c r="C40" s="106"/>
      <c r="D40" s="106"/>
      <c r="E40" s="106"/>
      <c r="F40" s="107"/>
    </row>
    <row r="41" spans="1:6" ht="57.75" customHeight="1" x14ac:dyDescent="0.2">
      <c r="A41" s="103"/>
      <c r="B41" s="65" t="s">
        <v>780</v>
      </c>
      <c r="C41" s="106"/>
      <c r="D41" s="106"/>
      <c r="E41" s="106"/>
      <c r="F41" s="107"/>
    </row>
    <row r="42" spans="1:6" ht="17.25" customHeight="1" x14ac:dyDescent="0.2">
      <c r="A42" s="103"/>
      <c r="B42" s="123" t="s">
        <v>781</v>
      </c>
      <c r="C42" s="106"/>
      <c r="D42" s="106"/>
      <c r="E42" s="106"/>
      <c r="F42" s="107"/>
    </row>
    <row r="43" spans="1:6" ht="17.25" customHeight="1" x14ac:dyDescent="0.2">
      <c r="A43" s="103" t="s">
        <v>143</v>
      </c>
      <c r="B43" s="111" t="s">
        <v>778</v>
      </c>
      <c r="C43" s="106">
        <v>10</v>
      </c>
      <c r="D43" s="106" t="s">
        <v>134</v>
      </c>
      <c r="E43" s="109">
        <v>0</v>
      </c>
      <c r="F43" s="110">
        <f>C43*E43</f>
        <v>0</v>
      </c>
    </row>
    <row r="44" spans="1:6" ht="30.75" customHeight="1" x14ac:dyDescent="0.2">
      <c r="A44" s="103"/>
      <c r="B44" s="70" t="s">
        <v>782</v>
      </c>
      <c r="C44" s="106"/>
      <c r="D44" s="106"/>
      <c r="E44" s="106"/>
      <c r="F44" s="107"/>
    </row>
    <row r="45" spans="1:6" ht="17.25" customHeight="1" x14ac:dyDescent="0.2">
      <c r="A45" s="103"/>
      <c r="B45" s="62" t="s">
        <v>783</v>
      </c>
      <c r="C45" s="106"/>
      <c r="D45" s="106"/>
      <c r="E45" s="106"/>
      <c r="F45" s="107"/>
    </row>
    <row r="46" spans="1:6" ht="30.75" customHeight="1" x14ac:dyDescent="0.2">
      <c r="A46" s="103"/>
      <c r="B46" s="65" t="s">
        <v>774</v>
      </c>
      <c r="C46" s="106"/>
      <c r="D46" s="106"/>
      <c r="E46" s="106"/>
      <c r="F46" s="107"/>
    </row>
    <row r="47" spans="1:6" ht="17.25" customHeight="1" x14ac:dyDescent="0.2">
      <c r="A47" s="103" t="s">
        <v>146</v>
      </c>
      <c r="B47" s="123" t="s">
        <v>784</v>
      </c>
      <c r="C47" s="106">
        <v>75</v>
      </c>
      <c r="D47" s="106" t="s">
        <v>134</v>
      </c>
      <c r="E47" s="109">
        <v>0</v>
      </c>
      <c r="F47" s="110">
        <f>C47*E47</f>
        <v>0</v>
      </c>
    </row>
    <row r="48" spans="1:6" ht="17.25" customHeight="1" x14ac:dyDescent="0.2">
      <c r="A48" s="103" t="s">
        <v>148</v>
      </c>
      <c r="B48" s="123" t="s">
        <v>776</v>
      </c>
      <c r="C48" s="106">
        <v>50</v>
      </c>
      <c r="D48" s="106" t="s">
        <v>134</v>
      </c>
      <c r="E48" s="109">
        <v>0</v>
      </c>
      <c r="F48" s="110">
        <f>C48*E48</f>
        <v>0</v>
      </c>
    </row>
    <row r="49" spans="1:6" ht="30.75" customHeight="1" x14ac:dyDescent="0.2">
      <c r="A49" s="103"/>
      <c r="B49" s="70" t="s">
        <v>785</v>
      </c>
      <c r="C49" s="106"/>
      <c r="D49" s="106"/>
      <c r="E49" s="106"/>
      <c r="F49" s="107"/>
    </row>
    <row r="50" spans="1:6" ht="57.75" customHeight="1" x14ac:dyDescent="0.2">
      <c r="A50" s="103"/>
      <c r="B50" s="65" t="s">
        <v>780</v>
      </c>
      <c r="C50" s="106"/>
      <c r="D50" s="106"/>
      <c r="E50" s="106"/>
      <c r="F50" s="107"/>
    </row>
    <row r="51" spans="1:6" ht="17.25" customHeight="1" x14ac:dyDescent="0.2">
      <c r="A51" s="103"/>
      <c r="B51" s="123" t="s">
        <v>784</v>
      </c>
      <c r="C51" s="106"/>
      <c r="D51" s="106"/>
      <c r="E51" s="106"/>
      <c r="F51" s="107"/>
    </row>
    <row r="52" spans="1:6" ht="13.5" customHeight="1" x14ac:dyDescent="0.2">
      <c r="A52" s="107"/>
      <c r="B52" s="57"/>
      <c r="C52" s="106"/>
      <c r="D52" s="106"/>
      <c r="E52" s="106"/>
      <c r="F52" s="107"/>
    </row>
    <row r="53" spans="1:6" ht="28.5" customHeight="1" x14ac:dyDescent="0.2">
      <c r="A53" s="114"/>
      <c r="B53" s="115"/>
      <c r="C53" s="115"/>
      <c r="D53" s="115"/>
      <c r="E53" s="116" t="s">
        <v>74</v>
      </c>
      <c r="F53" s="117">
        <f>F26+F27+F29+F31+F37+F39+F43+F47+F48</f>
        <v>0</v>
      </c>
    </row>
    <row r="54" spans="1:6" ht="28.5" customHeight="1" x14ac:dyDescent="0.2">
      <c r="A54" s="114" t="s">
        <v>751</v>
      </c>
      <c r="B54" s="115"/>
      <c r="C54" s="115"/>
      <c r="D54" s="115"/>
      <c r="E54" s="115"/>
      <c r="F54" s="118"/>
    </row>
    <row r="55" spans="1:6" ht="28.5" customHeight="1" x14ac:dyDescent="0.2">
      <c r="A55" s="119"/>
      <c r="B55" s="77"/>
      <c r="C55" s="120" t="s">
        <v>125</v>
      </c>
      <c r="D55" s="120" t="s">
        <v>42</v>
      </c>
      <c r="E55" s="120" t="s">
        <v>126</v>
      </c>
      <c r="F55" s="119" t="s">
        <v>43</v>
      </c>
    </row>
    <row r="56" spans="1:6" ht="17.25" customHeight="1" x14ac:dyDescent="0.2">
      <c r="A56" s="103" t="s">
        <v>132</v>
      </c>
      <c r="B56" s="111" t="s">
        <v>776</v>
      </c>
      <c r="C56" s="104">
        <v>25</v>
      </c>
      <c r="D56" s="104" t="s">
        <v>134</v>
      </c>
      <c r="E56" s="121">
        <v>0</v>
      </c>
      <c r="F56" s="122">
        <f>C56*E56</f>
        <v>0</v>
      </c>
    </row>
    <row r="57" spans="1:6" ht="17.25" customHeight="1" x14ac:dyDescent="0.2">
      <c r="A57" s="103"/>
      <c r="B57" s="123" t="s">
        <v>786</v>
      </c>
      <c r="C57" s="106"/>
      <c r="D57" s="106"/>
      <c r="E57" s="106"/>
      <c r="F57" s="107"/>
    </row>
    <row r="58" spans="1:6" ht="17.25" customHeight="1" x14ac:dyDescent="0.2">
      <c r="A58" s="103" t="s">
        <v>135</v>
      </c>
      <c r="B58" s="111" t="s">
        <v>787</v>
      </c>
      <c r="C58" s="106">
        <v>20</v>
      </c>
      <c r="D58" s="106" t="s">
        <v>134</v>
      </c>
      <c r="E58" s="109">
        <v>0</v>
      </c>
      <c r="F58" s="110">
        <f>C58*E58</f>
        <v>0</v>
      </c>
    </row>
    <row r="59" spans="1:6" ht="17.25" customHeight="1" x14ac:dyDescent="0.2">
      <c r="A59" s="103" t="s">
        <v>137</v>
      </c>
      <c r="B59" s="111" t="s">
        <v>788</v>
      </c>
      <c r="C59" s="106">
        <v>30</v>
      </c>
      <c r="D59" s="106" t="s">
        <v>134</v>
      </c>
      <c r="E59" s="109">
        <v>0</v>
      </c>
      <c r="F59" s="110">
        <f>C59*E59</f>
        <v>0</v>
      </c>
    </row>
    <row r="60" spans="1:6" ht="17.25" customHeight="1" x14ac:dyDescent="0.2">
      <c r="A60" s="103" t="s">
        <v>139</v>
      </c>
      <c r="B60" s="111" t="s">
        <v>789</v>
      </c>
      <c r="C60" s="106">
        <v>15</v>
      </c>
      <c r="D60" s="106" t="s">
        <v>134</v>
      </c>
      <c r="E60" s="109">
        <v>0</v>
      </c>
      <c r="F60" s="110">
        <f>C60*E60</f>
        <v>0</v>
      </c>
    </row>
    <row r="61" spans="1:6" ht="17.25" customHeight="1" x14ac:dyDescent="0.2">
      <c r="A61" s="103" t="s">
        <v>141</v>
      </c>
      <c r="B61" s="111" t="s">
        <v>790</v>
      </c>
      <c r="C61" s="106">
        <v>50</v>
      </c>
      <c r="D61" s="106" t="s">
        <v>134</v>
      </c>
      <c r="E61" s="109">
        <v>0</v>
      </c>
      <c r="F61" s="110">
        <f>C61*E61</f>
        <v>0</v>
      </c>
    </row>
    <row r="62" spans="1:6" ht="17.25" customHeight="1" x14ac:dyDescent="0.2">
      <c r="A62" s="103" t="s">
        <v>142</v>
      </c>
      <c r="B62" s="111" t="s">
        <v>791</v>
      </c>
      <c r="C62" s="106">
        <v>15</v>
      </c>
      <c r="D62" s="106" t="s">
        <v>134</v>
      </c>
      <c r="E62" s="109">
        <v>0</v>
      </c>
      <c r="F62" s="110">
        <f>C62*E62</f>
        <v>0</v>
      </c>
    </row>
    <row r="63" spans="1:6" ht="17.25" customHeight="1" x14ac:dyDescent="0.2">
      <c r="A63" s="103"/>
      <c r="B63" s="125" t="s">
        <v>621</v>
      </c>
      <c r="C63" s="106"/>
      <c r="D63" s="106"/>
      <c r="E63" s="106"/>
      <c r="F63" s="107"/>
    </row>
    <row r="64" spans="1:6" ht="17.25" customHeight="1" x14ac:dyDescent="0.2">
      <c r="A64" s="103"/>
      <c r="B64" s="62" t="s">
        <v>129</v>
      </c>
      <c r="C64" s="106"/>
      <c r="D64" s="106"/>
      <c r="E64" s="106"/>
      <c r="F64" s="107"/>
    </row>
    <row r="65" spans="1:6" ht="17.25" customHeight="1" x14ac:dyDescent="0.2">
      <c r="A65" s="103"/>
      <c r="B65" s="62" t="s">
        <v>752</v>
      </c>
      <c r="C65" s="106"/>
      <c r="D65" s="106"/>
      <c r="E65" s="106"/>
      <c r="F65" s="107"/>
    </row>
    <row r="66" spans="1:6" ht="17.25" customHeight="1" x14ac:dyDescent="0.2">
      <c r="A66" s="103"/>
      <c r="B66" s="68" t="s">
        <v>753</v>
      </c>
      <c r="C66" s="106"/>
      <c r="D66" s="106"/>
      <c r="E66" s="106"/>
      <c r="F66" s="107"/>
    </row>
    <row r="67" spans="1:6" ht="30.75" customHeight="1" x14ac:dyDescent="0.2">
      <c r="A67" s="103" t="s">
        <v>143</v>
      </c>
      <c r="B67" s="108" t="s">
        <v>754</v>
      </c>
      <c r="C67" s="106">
        <v>125</v>
      </c>
      <c r="D67" s="106" t="s">
        <v>134</v>
      </c>
      <c r="E67" s="109">
        <v>0</v>
      </c>
      <c r="F67" s="110">
        <f>C67*E67</f>
        <v>0</v>
      </c>
    </row>
    <row r="68" spans="1:6" ht="30.75" customHeight="1" x14ac:dyDescent="0.2">
      <c r="A68" s="103" t="s">
        <v>146</v>
      </c>
      <c r="B68" s="108" t="s">
        <v>755</v>
      </c>
      <c r="C68" s="106">
        <v>125</v>
      </c>
      <c r="D68" s="106" t="s">
        <v>134</v>
      </c>
      <c r="E68" s="109">
        <v>0</v>
      </c>
      <c r="F68" s="110">
        <f>C68*E68</f>
        <v>0</v>
      </c>
    </row>
    <row r="69" spans="1:6" ht="30.75" customHeight="1" x14ac:dyDescent="0.2">
      <c r="A69" s="103" t="s">
        <v>148</v>
      </c>
      <c r="B69" s="108" t="s">
        <v>756</v>
      </c>
      <c r="C69" s="106">
        <v>62</v>
      </c>
      <c r="D69" s="106" t="s">
        <v>157</v>
      </c>
      <c r="E69" s="109">
        <v>0</v>
      </c>
      <c r="F69" s="110">
        <f>C69*E69</f>
        <v>0</v>
      </c>
    </row>
    <row r="70" spans="1:6" ht="17.25" customHeight="1" x14ac:dyDescent="0.2">
      <c r="A70" s="103"/>
      <c r="B70" s="68" t="s">
        <v>131</v>
      </c>
      <c r="C70" s="106"/>
      <c r="D70" s="106"/>
      <c r="E70" s="106"/>
      <c r="F70" s="107"/>
    </row>
    <row r="71" spans="1:6" ht="71.25" customHeight="1" x14ac:dyDescent="0.2">
      <c r="A71" s="103" t="s">
        <v>150</v>
      </c>
      <c r="B71" s="108" t="s">
        <v>757</v>
      </c>
      <c r="C71" s="106">
        <v>484</v>
      </c>
      <c r="D71" s="106" t="s">
        <v>145</v>
      </c>
      <c r="E71" s="109">
        <v>0</v>
      </c>
      <c r="F71" s="110">
        <f>C71*E71</f>
        <v>0</v>
      </c>
    </row>
    <row r="72" spans="1:6" ht="17.25" customHeight="1" x14ac:dyDescent="0.2">
      <c r="A72" s="103"/>
      <c r="B72" s="68" t="s">
        <v>758</v>
      </c>
      <c r="C72" s="106"/>
      <c r="D72" s="106"/>
      <c r="E72" s="106"/>
      <c r="F72" s="107"/>
    </row>
    <row r="73" spans="1:6" ht="71.25" customHeight="1" x14ac:dyDescent="0.2">
      <c r="A73" s="103" t="s">
        <v>153</v>
      </c>
      <c r="B73" s="108" t="s">
        <v>759</v>
      </c>
      <c r="C73" s="106">
        <v>270</v>
      </c>
      <c r="D73" s="106" t="s">
        <v>145</v>
      </c>
      <c r="E73" s="109">
        <v>0</v>
      </c>
      <c r="F73" s="110">
        <f>C73*E73</f>
        <v>0</v>
      </c>
    </row>
    <row r="74" spans="1:6" ht="17.25" customHeight="1" x14ac:dyDescent="0.2">
      <c r="A74" s="103"/>
      <c r="B74" s="62" t="s">
        <v>760</v>
      </c>
      <c r="C74" s="106"/>
      <c r="D74" s="106"/>
      <c r="E74" s="106"/>
      <c r="F74" s="107"/>
    </row>
    <row r="75" spans="1:6" ht="71.25" customHeight="1" x14ac:dyDescent="0.2">
      <c r="A75" s="103"/>
      <c r="B75" s="70" t="s">
        <v>764</v>
      </c>
      <c r="C75" s="106"/>
      <c r="D75" s="106"/>
      <c r="E75" s="106"/>
      <c r="F75" s="107"/>
    </row>
    <row r="76" spans="1:6" ht="17.25" customHeight="1" x14ac:dyDescent="0.2">
      <c r="A76" s="103"/>
      <c r="B76" s="68" t="s">
        <v>753</v>
      </c>
      <c r="C76" s="106"/>
      <c r="D76" s="106"/>
      <c r="E76" s="106"/>
      <c r="F76" s="107"/>
    </row>
    <row r="77" spans="1:6" ht="44.25" customHeight="1" x14ac:dyDescent="0.2">
      <c r="A77" s="103" t="s">
        <v>155</v>
      </c>
      <c r="B77" s="108" t="s">
        <v>792</v>
      </c>
      <c r="C77" s="106">
        <v>3</v>
      </c>
      <c r="D77" s="106" t="s">
        <v>145</v>
      </c>
      <c r="E77" s="109">
        <v>0</v>
      </c>
      <c r="F77" s="110">
        <f>C77*E77</f>
        <v>0</v>
      </c>
    </row>
    <row r="78" spans="1:6" ht="17.25" customHeight="1" x14ac:dyDescent="0.2">
      <c r="A78" s="103"/>
      <c r="B78" s="68" t="s">
        <v>237</v>
      </c>
      <c r="C78" s="106"/>
      <c r="D78" s="106"/>
      <c r="E78" s="106"/>
      <c r="F78" s="107"/>
    </row>
    <row r="79" spans="1:6" ht="30.75" customHeight="1" x14ac:dyDescent="0.2">
      <c r="A79" s="103" t="s">
        <v>157</v>
      </c>
      <c r="B79" s="108" t="s">
        <v>765</v>
      </c>
      <c r="C79" s="106">
        <v>1</v>
      </c>
      <c r="D79" s="106" t="s">
        <v>134</v>
      </c>
      <c r="E79" s="109">
        <v>0</v>
      </c>
      <c r="F79" s="110">
        <f>C79*E79</f>
        <v>0</v>
      </c>
    </row>
    <row r="80" spans="1:6" ht="21" customHeight="1" x14ac:dyDescent="0.2">
      <c r="A80" s="107"/>
      <c r="B80" s="57"/>
      <c r="C80" s="106"/>
      <c r="D80" s="106"/>
      <c r="E80" s="106"/>
      <c r="F80" s="107"/>
    </row>
    <row r="81" spans="1:6" ht="28.5" customHeight="1" x14ac:dyDescent="0.2">
      <c r="A81" s="114"/>
      <c r="B81" s="115"/>
      <c r="C81" s="115"/>
      <c r="D81" s="115"/>
      <c r="E81" s="116" t="s">
        <v>74</v>
      </c>
      <c r="F81" s="117">
        <f>F56+F58+F59+F60+F61+F62+F67+F68+F69+F71+F73+F77+F79</f>
        <v>0</v>
      </c>
    </row>
    <row r="82" spans="1:6" ht="28.5" customHeight="1" x14ac:dyDescent="0.2">
      <c r="A82" s="114" t="s">
        <v>751</v>
      </c>
      <c r="B82" s="115"/>
      <c r="C82" s="115"/>
      <c r="D82" s="115"/>
      <c r="E82" s="115"/>
      <c r="F82" s="118"/>
    </row>
    <row r="83" spans="1:6" ht="28.5" customHeight="1" x14ac:dyDescent="0.2">
      <c r="A83" s="119"/>
      <c r="B83" s="77"/>
      <c r="C83" s="120" t="s">
        <v>125</v>
      </c>
      <c r="D83" s="120" t="s">
        <v>42</v>
      </c>
      <c r="E83" s="120" t="s">
        <v>126</v>
      </c>
      <c r="F83" s="119" t="s">
        <v>43</v>
      </c>
    </row>
    <row r="84" spans="1:6" ht="30.75" customHeight="1" x14ac:dyDescent="0.2">
      <c r="A84" s="103" t="s">
        <v>132</v>
      </c>
      <c r="B84" s="108" t="s">
        <v>766</v>
      </c>
      <c r="C84" s="104">
        <v>1</v>
      </c>
      <c r="D84" s="104" t="s">
        <v>134</v>
      </c>
      <c r="E84" s="121">
        <v>0</v>
      </c>
      <c r="F84" s="122">
        <f>C84*E84</f>
        <v>0</v>
      </c>
    </row>
    <row r="85" spans="1:6" ht="17.25" customHeight="1" x14ac:dyDescent="0.2">
      <c r="A85" s="103"/>
      <c r="B85" s="68" t="s">
        <v>753</v>
      </c>
      <c r="C85" s="106"/>
      <c r="D85" s="106"/>
      <c r="E85" s="106"/>
      <c r="F85" s="107"/>
    </row>
    <row r="86" spans="1:6" ht="44.25" customHeight="1" x14ac:dyDescent="0.2">
      <c r="A86" s="103" t="s">
        <v>135</v>
      </c>
      <c r="B86" s="108" t="s">
        <v>793</v>
      </c>
      <c r="C86" s="106">
        <v>117</v>
      </c>
      <c r="D86" s="106" t="s">
        <v>145</v>
      </c>
      <c r="E86" s="109">
        <v>0</v>
      </c>
      <c r="F86" s="110">
        <f>C86*E86</f>
        <v>0</v>
      </c>
    </row>
    <row r="87" spans="1:6" ht="17.25" customHeight="1" x14ac:dyDescent="0.2">
      <c r="A87" s="103"/>
      <c r="B87" s="68" t="s">
        <v>237</v>
      </c>
      <c r="C87" s="106"/>
      <c r="D87" s="106"/>
      <c r="E87" s="106"/>
      <c r="F87" s="107"/>
    </row>
    <row r="88" spans="1:6" ht="30.75" customHeight="1" x14ac:dyDescent="0.2">
      <c r="A88" s="103" t="s">
        <v>137</v>
      </c>
      <c r="B88" s="108" t="s">
        <v>765</v>
      </c>
      <c r="C88" s="106">
        <v>25</v>
      </c>
      <c r="D88" s="106" t="s">
        <v>134</v>
      </c>
      <c r="E88" s="109">
        <v>0</v>
      </c>
      <c r="F88" s="110">
        <f>C88*E88</f>
        <v>0</v>
      </c>
    </row>
    <row r="89" spans="1:6" ht="30.75" customHeight="1" x14ac:dyDescent="0.2">
      <c r="A89" s="103" t="s">
        <v>139</v>
      </c>
      <c r="B89" s="108" t="s">
        <v>766</v>
      </c>
      <c r="C89" s="106">
        <v>10</v>
      </c>
      <c r="D89" s="106" t="s">
        <v>134</v>
      </c>
      <c r="E89" s="109">
        <v>0</v>
      </c>
      <c r="F89" s="110">
        <f>C89*E89</f>
        <v>0</v>
      </c>
    </row>
    <row r="90" spans="1:6" ht="17.25" customHeight="1" x14ac:dyDescent="0.2">
      <c r="A90" s="103"/>
      <c r="B90" s="68" t="s">
        <v>753</v>
      </c>
      <c r="C90" s="106"/>
      <c r="D90" s="106"/>
      <c r="E90" s="106"/>
      <c r="F90" s="107"/>
    </row>
    <row r="91" spans="1:6" ht="44.25" customHeight="1" x14ac:dyDescent="0.2">
      <c r="A91" s="103" t="s">
        <v>141</v>
      </c>
      <c r="B91" s="108" t="s">
        <v>794</v>
      </c>
      <c r="C91" s="106">
        <v>113</v>
      </c>
      <c r="D91" s="106" t="s">
        <v>145</v>
      </c>
      <c r="E91" s="109">
        <v>0</v>
      </c>
      <c r="F91" s="110">
        <f>C91*E91</f>
        <v>0</v>
      </c>
    </row>
    <row r="92" spans="1:6" ht="17.25" customHeight="1" x14ac:dyDescent="0.2">
      <c r="A92" s="103"/>
      <c r="B92" s="68" t="s">
        <v>237</v>
      </c>
      <c r="C92" s="106"/>
      <c r="D92" s="106"/>
      <c r="E92" s="106"/>
      <c r="F92" s="107"/>
    </row>
    <row r="93" spans="1:6" ht="30.75" customHeight="1" x14ac:dyDescent="0.2">
      <c r="A93" s="103" t="s">
        <v>142</v>
      </c>
      <c r="B93" s="108" t="s">
        <v>765</v>
      </c>
      <c r="C93" s="106">
        <v>25</v>
      </c>
      <c r="D93" s="106" t="s">
        <v>134</v>
      </c>
      <c r="E93" s="109">
        <v>0</v>
      </c>
      <c r="F93" s="110">
        <f>C93*E93</f>
        <v>0</v>
      </c>
    </row>
    <row r="94" spans="1:6" ht="30.75" customHeight="1" x14ac:dyDescent="0.2">
      <c r="A94" s="103" t="s">
        <v>143</v>
      </c>
      <c r="B94" s="108" t="s">
        <v>766</v>
      </c>
      <c r="C94" s="106">
        <v>10</v>
      </c>
      <c r="D94" s="106" t="s">
        <v>134</v>
      </c>
      <c r="E94" s="109">
        <v>0</v>
      </c>
      <c r="F94" s="110">
        <f>C94*E94</f>
        <v>0</v>
      </c>
    </row>
    <row r="95" spans="1:6" ht="17.25" customHeight="1" x14ac:dyDescent="0.2">
      <c r="A95" s="103"/>
      <c r="B95" s="68" t="s">
        <v>767</v>
      </c>
      <c r="C95" s="106"/>
      <c r="D95" s="106"/>
      <c r="E95" s="106"/>
      <c r="F95" s="107"/>
    </row>
    <row r="96" spans="1:6" ht="30.75" customHeight="1" x14ac:dyDescent="0.2">
      <c r="A96" s="103" t="s">
        <v>146</v>
      </c>
      <c r="B96" s="108" t="s">
        <v>768</v>
      </c>
      <c r="C96" s="106">
        <v>105</v>
      </c>
      <c r="D96" s="106" t="s">
        <v>157</v>
      </c>
      <c r="E96" s="109">
        <v>0</v>
      </c>
      <c r="F96" s="110">
        <f>C96*E96</f>
        <v>0</v>
      </c>
    </row>
    <row r="97" spans="1:6" ht="17.25" customHeight="1" x14ac:dyDescent="0.2">
      <c r="A97" s="103"/>
      <c r="B97" s="68" t="s">
        <v>769</v>
      </c>
      <c r="C97" s="106"/>
      <c r="D97" s="106"/>
      <c r="E97" s="106"/>
      <c r="F97" s="107"/>
    </row>
    <row r="98" spans="1:6" ht="30.75" customHeight="1" x14ac:dyDescent="0.2">
      <c r="A98" s="103" t="s">
        <v>148</v>
      </c>
      <c r="B98" s="108" t="s">
        <v>770</v>
      </c>
      <c r="C98" s="106">
        <v>105</v>
      </c>
      <c r="D98" s="106" t="s">
        <v>157</v>
      </c>
      <c r="E98" s="109">
        <v>0</v>
      </c>
      <c r="F98" s="110">
        <f>C98*E98</f>
        <v>0</v>
      </c>
    </row>
    <row r="99" spans="1:6" ht="17.25" customHeight="1" x14ac:dyDescent="0.2">
      <c r="A99" s="103"/>
      <c r="B99" s="125" t="s">
        <v>771</v>
      </c>
      <c r="C99" s="106"/>
      <c r="D99" s="106"/>
      <c r="E99" s="106"/>
      <c r="F99" s="107"/>
    </row>
    <row r="100" spans="1:6" ht="30.75" customHeight="1" x14ac:dyDescent="0.2">
      <c r="A100" s="103"/>
      <c r="B100" s="70" t="s">
        <v>772</v>
      </c>
      <c r="C100" s="106"/>
      <c r="D100" s="106"/>
      <c r="E100" s="106"/>
      <c r="F100" s="107"/>
    </row>
    <row r="101" spans="1:6" ht="17.25" customHeight="1" x14ac:dyDescent="0.2">
      <c r="A101" s="103"/>
      <c r="B101" s="62" t="s">
        <v>773</v>
      </c>
      <c r="C101" s="106"/>
      <c r="D101" s="106"/>
      <c r="E101" s="106"/>
      <c r="F101" s="107"/>
    </row>
    <row r="102" spans="1:6" ht="30.75" customHeight="1" x14ac:dyDescent="0.2">
      <c r="A102" s="103"/>
      <c r="B102" s="65" t="s">
        <v>774</v>
      </c>
      <c r="C102" s="106"/>
      <c r="D102" s="106"/>
      <c r="E102" s="106"/>
      <c r="F102" s="107"/>
    </row>
    <row r="103" spans="1:6" ht="17.25" customHeight="1" x14ac:dyDescent="0.2">
      <c r="A103" s="103"/>
      <c r="B103" s="123" t="s">
        <v>775</v>
      </c>
      <c r="C103" s="106"/>
      <c r="D103" s="106"/>
      <c r="E103" s="106"/>
      <c r="F103" s="107"/>
    </row>
    <row r="104" spans="1:6" ht="17.25" customHeight="1" x14ac:dyDescent="0.2">
      <c r="A104" s="103" t="s">
        <v>150</v>
      </c>
      <c r="B104" s="111" t="s">
        <v>776</v>
      </c>
      <c r="C104" s="106">
        <v>40</v>
      </c>
      <c r="D104" s="106" t="s">
        <v>134</v>
      </c>
      <c r="E104" s="109">
        <v>0</v>
      </c>
      <c r="F104" s="110">
        <f>C104*E104</f>
        <v>0</v>
      </c>
    </row>
    <row r="105" spans="1:6" ht="17.25" customHeight="1" x14ac:dyDescent="0.2">
      <c r="A105" s="103"/>
      <c r="B105" s="123" t="s">
        <v>777</v>
      </c>
      <c r="C105" s="106"/>
      <c r="D105" s="106"/>
      <c r="E105" s="106"/>
      <c r="F105" s="107"/>
    </row>
    <row r="106" spans="1:6" ht="17.25" customHeight="1" x14ac:dyDescent="0.2">
      <c r="A106" s="103" t="s">
        <v>153</v>
      </c>
      <c r="B106" s="111" t="s">
        <v>778</v>
      </c>
      <c r="C106" s="106">
        <v>10</v>
      </c>
      <c r="D106" s="106" t="s">
        <v>134</v>
      </c>
      <c r="E106" s="109">
        <v>0</v>
      </c>
      <c r="F106" s="110">
        <f>C106*E106</f>
        <v>0</v>
      </c>
    </row>
    <row r="107" spans="1:6" ht="30.75" customHeight="1" x14ac:dyDescent="0.2">
      <c r="A107" s="103"/>
      <c r="B107" s="70" t="s">
        <v>779</v>
      </c>
      <c r="C107" s="106"/>
      <c r="D107" s="106"/>
      <c r="E107" s="106"/>
      <c r="F107" s="107"/>
    </row>
    <row r="108" spans="1:6" ht="57.75" customHeight="1" x14ac:dyDescent="0.2">
      <c r="A108" s="103"/>
      <c r="B108" s="65" t="s">
        <v>780</v>
      </c>
      <c r="C108" s="106"/>
      <c r="D108" s="106"/>
      <c r="E108" s="106"/>
      <c r="F108" s="107"/>
    </row>
    <row r="109" spans="1:6" ht="17.25" customHeight="1" x14ac:dyDescent="0.2">
      <c r="A109" s="107"/>
      <c r="B109" s="57"/>
      <c r="C109" s="106"/>
      <c r="D109" s="106"/>
      <c r="E109" s="106"/>
      <c r="F109" s="107"/>
    </row>
    <row r="110" spans="1:6" ht="28.5" customHeight="1" x14ac:dyDescent="0.2">
      <c r="A110" s="114"/>
      <c r="B110" s="115"/>
      <c r="C110" s="115"/>
      <c r="D110" s="115"/>
      <c r="E110" s="116" t="s">
        <v>74</v>
      </c>
      <c r="F110" s="117">
        <f>F84+F86+F88+F89+F91+F93+F94+F96+F98+F104+F106</f>
        <v>0</v>
      </c>
    </row>
    <row r="111" spans="1:6" ht="28.5" customHeight="1" x14ac:dyDescent="0.2">
      <c r="A111" s="114" t="s">
        <v>751</v>
      </c>
      <c r="B111" s="115"/>
      <c r="C111" s="115"/>
      <c r="D111" s="115"/>
      <c r="E111" s="115"/>
      <c r="F111" s="118"/>
    </row>
    <row r="112" spans="1:6" ht="28.5" customHeight="1" x14ac:dyDescent="0.2">
      <c r="A112" s="119"/>
      <c r="B112" s="77"/>
      <c r="C112" s="120" t="s">
        <v>125</v>
      </c>
      <c r="D112" s="120" t="s">
        <v>42</v>
      </c>
      <c r="E112" s="120" t="s">
        <v>126</v>
      </c>
      <c r="F112" s="119" t="s">
        <v>43</v>
      </c>
    </row>
    <row r="113" spans="1:6" ht="17.25" customHeight="1" x14ac:dyDescent="0.2">
      <c r="A113" s="103"/>
      <c r="B113" s="123" t="s">
        <v>781</v>
      </c>
      <c r="C113" s="104"/>
      <c r="D113" s="104"/>
      <c r="E113" s="104"/>
      <c r="F113" s="105"/>
    </row>
    <row r="114" spans="1:6" ht="17.25" customHeight="1" x14ac:dyDescent="0.2">
      <c r="A114" s="103" t="s">
        <v>132</v>
      </c>
      <c r="B114" s="111" t="s">
        <v>778</v>
      </c>
      <c r="C114" s="106">
        <v>10</v>
      </c>
      <c r="D114" s="106" t="s">
        <v>134</v>
      </c>
      <c r="E114" s="109">
        <v>0</v>
      </c>
      <c r="F114" s="110">
        <f>C114*E114</f>
        <v>0</v>
      </c>
    </row>
    <row r="115" spans="1:6" ht="30.75" customHeight="1" x14ac:dyDescent="0.2">
      <c r="A115" s="103"/>
      <c r="B115" s="70" t="s">
        <v>782</v>
      </c>
      <c r="C115" s="106"/>
      <c r="D115" s="106"/>
      <c r="E115" s="106"/>
      <c r="F115" s="107"/>
    </row>
    <row r="116" spans="1:6" ht="17.25" customHeight="1" x14ac:dyDescent="0.2">
      <c r="A116" s="103"/>
      <c r="B116" s="62" t="s">
        <v>783</v>
      </c>
      <c r="C116" s="106"/>
      <c r="D116" s="106"/>
      <c r="E116" s="106"/>
      <c r="F116" s="107"/>
    </row>
    <row r="117" spans="1:6" ht="30.75" customHeight="1" x14ac:dyDescent="0.2">
      <c r="A117" s="103"/>
      <c r="B117" s="65" t="s">
        <v>774</v>
      </c>
      <c r="C117" s="106"/>
      <c r="D117" s="106"/>
      <c r="E117" s="106"/>
      <c r="F117" s="107"/>
    </row>
    <row r="118" spans="1:6" ht="17.25" customHeight="1" x14ac:dyDescent="0.2">
      <c r="A118" s="103" t="s">
        <v>135</v>
      </c>
      <c r="B118" s="123" t="s">
        <v>784</v>
      </c>
      <c r="C118" s="106">
        <v>100</v>
      </c>
      <c r="D118" s="106" t="s">
        <v>134</v>
      </c>
      <c r="E118" s="109">
        <v>0</v>
      </c>
      <c r="F118" s="110">
        <f>C118*E118</f>
        <v>0</v>
      </c>
    </row>
    <row r="119" spans="1:6" ht="17.25" customHeight="1" x14ac:dyDescent="0.2">
      <c r="A119" s="103" t="s">
        <v>137</v>
      </c>
      <c r="B119" s="123" t="s">
        <v>776</v>
      </c>
      <c r="C119" s="106">
        <v>30</v>
      </c>
      <c r="D119" s="106" t="s">
        <v>134</v>
      </c>
      <c r="E119" s="109">
        <v>0</v>
      </c>
      <c r="F119" s="110">
        <f>C119*E119</f>
        <v>0</v>
      </c>
    </row>
    <row r="120" spans="1:6" ht="30.75" customHeight="1" x14ac:dyDescent="0.2">
      <c r="A120" s="103"/>
      <c r="B120" s="70" t="s">
        <v>785</v>
      </c>
      <c r="C120" s="106"/>
      <c r="D120" s="106"/>
      <c r="E120" s="106"/>
      <c r="F120" s="107"/>
    </row>
    <row r="121" spans="1:6" ht="57.75" customHeight="1" x14ac:dyDescent="0.2">
      <c r="A121" s="103"/>
      <c r="B121" s="65" t="s">
        <v>780</v>
      </c>
      <c r="C121" s="106"/>
      <c r="D121" s="106"/>
      <c r="E121" s="106"/>
      <c r="F121" s="107"/>
    </row>
    <row r="122" spans="1:6" ht="17.25" customHeight="1" x14ac:dyDescent="0.2">
      <c r="A122" s="103"/>
      <c r="B122" s="123" t="s">
        <v>784</v>
      </c>
      <c r="C122" s="106"/>
      <c r="D122" s="106"/>
      <c r="E122" s="106"/>
      <c r="F122" s="107"/>
    </row>
    <row r="123" spans="1:6" ht="17.25" customHeight="1" x14ac:dyDescent="0.2">
      <c r="A123" s="103" t="s">
        <v>139</v>
      </c>
      <c r="B123" s="111" t="s">
        <v>776</v>
      </c>
      <c r="C123" s="106">
        <v>45</v>
      </c>
      <c r="D123" s="106" t="s">
        <v>134</v>
      </c>
      <c r="E123" s="109">
        <v>0</v>
      </c>
      <c r="F123" s="110">
        <f>C123*E123</f>
        <v>0</v>
      </c>
    </row>
    <row r="124" spans="1:6" ht="17.25" customHeight="1" x14ac:dyDescent="0.2">
      <c r="A124" s="103"/>
      <c r="B124" s="123" t="s">
        <v>786</v>
      </c>
      <c r="C124" s="106"/>
      <c r="D124" s="106"/>
      <c r="E124" s="106"/>
      <c r="F124" s="107"/>
    </row>
    <row r="125" spans="1:6" ht="17.25" customHeight="1" x14ac:dyDescent="0.2">
      <c r="A125" s="103" t="s">
        <v>141</v>
      </c>
      <c r="B125" s="111" t="s">
        <v>787</v>
      </c>
      <c r="C125" s="106">
        <v>20</v>
      </c>
      <c r="D125" s="106" t="s">
        <v>134</v>
      </c>
      <c r="E125" s="109">
        <v>0</v>
      </c>
      <c r="F125" s="110">
        <f>C125*E125</f>
        <v>0</v>
      </c>
    </row>
    <row r="126" spans="1:6" ht="17.25" customHeight="1" x14ac:dyDescent="0.2">
      <c r="A126" s="103" t="s">
        <v>142</v>
      </c>
      <c r="B126" s="111" t="s">
        <v>788</v>
      </c>
      <c r="C126" s="106">
        <v>15</v>
      </c>
      <c r="D126" s="106" t="s">
        <v>134</v>
      </c>
      <c r="E126" s="109">
        <v>0</v>
      </c>
      <c r="F126" s="110">
        <f>C126*E126</f>
        <v>0</v>
      </c>
    </row>
    <row r="127" spans="1:6" ht="17.25" customHeight="1" x14ac:dyDescent="0.2">
      <c r="A127" s="103" t="s">
        <v>143</v>
      </c>
      <c r="B127" s="111" t="s">
        <v>789</v>
      </c>
      <c r="C127" s="106">
        <v>15</v>
      </c>
      <c r="D127" s="106" t="s">
        <v>134</v>
      </c>
      <c r="E127" s="109">
        <v>0</v>
      </c>
      <c r="F127" s="110">
        <f>C127*E127</f>
        <v>0</v>
      </c>
    </row>
    <row r="128" spans="1:6" ht="17.25" customHeight="1" x14ac:dyDescent="0.2">
      <c r="A128" s="103" t="s">
        <v>146</v>
      </c>
      <c r="B128" s="111" t="s">
        <v>790</v>
      </c>
      <c r="C128" s="106">
        <v>40</v>
      </c>
      <c r="D128" s="106" t="s">
        <v>134</v>
      </c>
      <c r="E128" s="109">
        <v>0</v>
      </c>
      <c r="F128" s="110">
        <f>C128*E128</f>
        <v>0</v>
      </c>
    </row>
    <row r="129" spans="1:6" ht="17.25" customHeight="1" x14ac:dyDescent="0.2">
      <c r="A129" s="103" t="s">
        <v>148</v>
      </c>
      <c r="B129" s="111" t="s">
        <v>791</v>
      </c>
      <c r="C129" s="106">
        <v>15</v>
      </c>
      <c r="D129" s="106" t="s">
        <v>134</v>
      </c>
      <c r="E129" s="109">
        <v>0</v>
      </c>
      <c r="F129" s="110">
        <f>C129*E129</f>
        <v>0</v>
      </c>
    </row>
    <row r="130" spans="1:6" ht="17.25" customHeight="1" x14ac:dyDescent="0.2">
      <c r="A130" s="103"/>
      <c r="B130" s="62" t="s">
        <v>795</v>
      </c>
      <c r="C130" s="106"/>
      <c r="D130" s="106"/>
      <c r="E130" s="106"/>
      <c r="F130" s="107"/>
    </row>
    <row r="131" spans="1:6" ht="17.25" customHeight="1" x14ac:dyDescent="0.2">
      <c r="A131" s="103"/>
      <c r="B131" s="62" t="s">
        <v>796</v>
      </c>
      <c r="C131" s="106"/>
      <c r="D131" s="106"/>
      <c r="E131" s="106"/>
      <c r="F131" s="107"/>
    </row>
    <row r="132" spans="1:6" ht="30.75" customHeight="1" x14ac:dyDescent="0.2">
      <c r="A132" s="103" t="s">
        <v>150</v>
      </c>
      <c r="B132" s="65" t="s">
        <v>797</v>
      </c>
      <c r="C132" s="106"/>
      <c r="D132" s="106" t="s">
        <v>152</v>
      </c>
      <c r="E132" s="109">
        <v>0</v>
      </c>
      <c r="F132" s="110">
        <f>E132</f>
        <v>0</v>
      </c>
    </row>
    <row r="133" spans="1:6" ht="17.25" customHeight="1" x14ac:dyDescent="0.2">
      <c r="A133" s="103"/>
      <c r="B133" s="62" t="s">
        <v>798</v>
      </c>
      <c r="C133" s="106"/>
      <c r="D133" s="106"/>
      <c r="E133" s="106"/>
      <c r="F133" s="107"/>
    </row>
    <row r="134" spans="1:6" ht="30.75" customHeight="1" x14ac:dyDescent="0.2">
      <c r="A134" s="103" t="s">
        <v>153</v>
      </c>
      <c r="B134" s="65" t="s">
        <v>799</v>
      </c>
      <c r="C134" s="106"/>
      <c r="D134" s="106" t="s">
        <v>152</v>
      </c>
      <c r="E134" s="109">
        <v>0</v>
      </c>
      <c r="F134" s="110">
        <f>E134</f>
        <v>0</v>
      </c>
    </row>
    <row r="135" spans="1:6" ht="17.25" customHeight="1" x14ac:dyDescent="0.2">
      <c r="A135" s="103"/>
      <c r="B135" s="62" t="s">
        <v>800</v>
      </c>
      <c r="C135" s="106"/>
      <c r="D135" s="106"/>
      <c r="E135" s="106"/>
      <c r="F135" s="107"/>
    </row>
    <row r="136" spans="1:6" ht="17.25" customHeight="1" x14ac:dyDescent="0.2">
      <c r="A136" s="103" t="s">
        <v>155</v>
      </c>
      <c r="B136" s="68" t="s">
        <v>801</v>
      </c>
      <c r="C136" s="106"/>
      <c r="D136" s="106" t="s">
        <v>152</v>
      </c>
      <c r="E136" s="109">
        <v>0</v>
      </c>
      <c r="F136" s="110">
        <f>E136</f>
        <v>0</v>
      </c>
    </row>
    <row r="137" spans="1:6" ht="17.25" customHeight="1" x14ac:dyDescent="0.2">
      <c r="A137" s="103"/>
      <c r="B137" s="62" t="s">
        <v>194</v>
      </c>
      <c r="C137" s="106"/>
      <c r="D137" s="106"/>
      <c r="E137" s="106"/>
      <c r="F137" s="107"/>
    </row>
    <row r="138" spans="1:6" ht="17.25" customHeight="1" x14ac:dyDescent="0.2">
      <c r="A138" s="103"/>
      <c r="B138" s="68" t="s">
        <v>802</v>
      </c>
      <c r="C138" s="106"/>
      <c r="D138" s="106"/>
      <c r="E138" s="106"/>
      <c r="F138" s="107"/>
    </row>
    <row r="139" spans="1:6" ht="44.25" customHeight="1" x14ac:dyDescent="0.2">
      <c r="A139" s="103" t="s">
        <v>157</v>
      </c>
      <c r="B139" s="108" t="s">
        <v>803</v>
      </c>
      <c r="C139" s="106"/>
      <c r="D139" s="106" t="s">
        <v>152</v>
      </c>
      <c r="E139" s="109">
        <v>1000</v>
      </c>
      <c r="F139" s="110">
        <f>E139</f>
        <v>1000</v>
      </c>
    </row>
    <row r="140" spans="1:6" ht="17.25" customHeight="1" x14ac:dyDescent="0.2">
      <c r="A140" s="103"/>
      <c r="B140" s="68" t="s">
        <v>804</v>
      </c>
      <c r="C140" s="106"/>
      <c r="D140" s="106"/>
      <c r="E140" s="106"/>
      <c r="F140" s="107"/>
    </row>
    <row r="141" spans="1:6" ht="30.75" customHeight="1" x14ac:dyDescent="0.2">
      <c r="A141" s="103" t="s">
        <v>159</v>
      </c>
      <c r="B141" s="108" t="s">
        <v>805</v>
      </c>
      <c r="C141" s="106"/>
      <c r="D141" s="106" t="s">
        <v>152</v>
      </c>
      <c r="E141" s="109">
        <v>1500</v>
      </c>
      <c r="F141" s="110">
        <f>E141</f>
        <v>1500</v>
      </c>
    </row>
    <row r="142" spans="1:6" ht="29.25" customHeight="1" x14ac:dyDescent="0.2">
      <c r="A142" s="107"/>
      <c r="B142" s="57"/>
      <c r="C142" s="106"/>
      <c r="D142" s="106"/>
      <c r="E142" s="106"/>
      <c r="F142" s="107"/>
    </row>
    <row r="143" spans="1:6" ht="28.5" customHeight="1" x14ac:dyDescent="0.2">
      <c r="A143" s="114"/>
      <c r="B143" s="115"/>
      <c r="C143" s="115"/>
      <c r="D143" s="115"/>
      <c r="E143" s="116" t="s">
        <v>74</v>
      </c>
      <c r="F143" s="117">
        <f>F114+F118+F119+F123+F125+F126+F127+F128+F129+F132+F134+F136+F139+F141</f>
        <v>2500</v>
      </c>
    </row>
    <row r="144" spans="1:6" ht="28.5" customHeight="1" x14ac:dyDescent="0.2">
      <c r="A144" s="114" t="s">
        <v>751</v>
      </c>
      <c r="B144" s="115"/>
      <c r="C144" s="115"/>
      <c r="D144" s="115"/>
      <c r="E144" s="115"/>
      <c r="F144" s="118"/>
    </row>
    <row r="145" spans="1:6" ht="28.5" customHeight="1" x14ac:dyDescent="0.2">
      <c r="A145" s="119"/>
      <c r="B145" s="77"/>
      <c r="C145" s="120" t="s">
        <v>125</v>
      </c>
      <c r="D145" s="120" t="s">
        <v>42</v>
      </c>
      <c r="E145" s="120" t="s">
        <v>126</v>
      </c>
      <c r="F145" s="119" t="s">
        <v>43</v>
      </c>
    </row>
    <row r="146" spans="1:6" ht="17.25" customHeight="1" x14ac:dyDescent="0.2">
      <c r="A146" s="107"/>
      <c r="B146" s="80" t="s">
        <v>85</v>
      </c>
      <c r="C146" s="104"/>
      <c r="D146" s="104"/>
      <c r="E146" s="104"/>
      <c r="F146" s="105"/>
    </row>
    <row r="147" spans="1:6" ht="28.5" customHeight="1" x14ac:dyDescent="0.2">
      <c r="A147" s="107"/>
      <c r="B147" s="57"/>
      <c r="C147" s="106"/>
      <c r="D147" s="106"/>
      <c r="E147" s="106"/>
      <c r="F147" s="107"/>
    </row>
    <row r="148" spans="1:6" ht="17.25" customHeight="1" x14ac:dyDescent="0.2">
      <c r="A148" s="107"/>
      <c r="B148" s="81" t="s">
        <v>806</v>
      </c>
      <c r="C148" s="106"/>
      <c r="D148" s="106"/>
      <c r="E148" s="124" t="s">
        <v>3</v>
      </c>
      <c r="F148" s="110">
        <f>F23</f>
        <v>0</v>
      </c>
    </row>
    <row r="149" spans="1:6" ht="14.25" customHeight="1" x14ac:dyDescent="0.2">
      <c r="A149" s="107"/>
      <c r="B149" s="57"/>
      <c r="C149" s="106"/>
      <c r="D149" s="106"/>
      <c r="E149" s="106"/>
      <c r="F149" s="107"/>
    </row>
    <row r="150" spans="1:6" ht="17.25" customHeight="1" x14ac:dyDescent="0.2">
      <c r="A150" s="107"/>
      <c r="B150" s="81" t="s">
        <v>807</v>
      </c>
      <c r="C150" s="106"/>
      <c r="D150" s="106"/>
      <c r="E150" s="124" t="s">
        <v>3</v>
      </c>
      <c r="F150" s="110">
        <f>F53</f>
        <v>0</v>
      </c>
    </row>
    <row r="151" spans="1:6" ht="14.25" customHeight="1" x14ac:dyDescent="0.2">
      <c r="A151" s="107"/>
      <c r="B151" s="57"/>
      <c r="C151" s="106"/>
      <c r="D151" s="106"/>
      <c r="E151" s="106"/>
      <c r="F151" s="107"/>
    </row>
    <row r="152" spans="1:6" ht="17.25" customHeight="1" x14ac:dyDescent="0.2">
      <c r="A152" s="107"/>
      <c r="B152" s="81" t="s">
        <v>808</v>
      </c>
      <c r="C152" s="106"/>
      <c r="D152" s="106"/>
      <c r="E152" s="124" t="s">
        <v>3</v>
      </c>
      <c r="F152" s="110">
        <f>F81</f>
        <v>0</v>
      </c>
    </row>
    <row r="153" spans="1:6" ht="14.25" customHeight="1" x14ac:dyDescent="0.2">
      <c r="A153" s="107"/>
      <c r="B153" s="57"/>
      <c r="C153" s="106"/>
      <c r="D153" s="106"/>
      <c r="E153" s="106"/>
      <c r="F153" s="107"/>
    </row>
    <row r="154" spans="1:6" ht="17.25" customHeight="1" x14ac:dyDescent="0.2">
      <c r="A154" s="107"/>
      <c r="B154" s="81" t="s">
        <v>809</v>
      </c>
      <c r="C154" s="106"/>
      <c r="D154" s="106"/>
      <c r="E154" s="124" t="s">
        <v>3</v>
      </c>
      <c r="F154" s="110">
        <f>F110</f>
        <v>0</v>
      </c>
    </row>
    <row r="155" spans="1:6" ht="14.25" customHeight="1" x14ac:dyDescent="0.2">
      <c r="A155" s="107"/>
      <c r="B155" s="57"/>
      <c r="C155" s="106"/>
      <c r="D155" s="106"/>
      <c r="E155" s="106"/>
      <c r="F155" s="107"/>
    </row>
    <row r="156" spans="1:6" ht="17.25" customHeight="1" x14ac:dyDescent="0.2">
      <c r="A156" s="107"/>
      <c r="B156" s="81" t="s">
        <v>810</v>
      </c>
      <c r="C156" s="106"/>
      <c r="D156" s="106"/>
      <c r="E156" s="124" t="s">
        <v>3</v>
      </c>
      <c r="F156" s="110">
        <f>F143</f>
        <v>2500</v>
      </c>
    </row>
    <row r="157" spans="1:6" ht="14.25" customHeight="1" x14ac:dyDescent="0.2">
      <c r="A157" s="107"/>
      <c r="B157" s="57"/>
      <c r="C157" s="106"/>
      <c r="D157" s="106"/>
      <c r="E157" s="106"/>
      <c r="F157" s="107"/>
    </row>
    <row r="158" spans="1:6" ht="300" customHeight="1" x14ac:dyDescent="0.2">
      <c r="A158" s="107"/>
      <c r="B158" s="57"/>
      <c r="C158" s="106"/>
      <c r="D158" s="106"/>
      <c r="E158" s="106"/>
      <c r="F158" s="107"/>
    </row>
    <row r="159" spans="1:6" ht="174.75" customHeight="1" x14ac:dyDescent="0.2">
      <c r="A159" s="107"/>
      <c r="B159" s="57"/>
      <c r="C159" s="106"/>
      <c r="D159" s="106"/>
      <c r="E159" s="106"/>
      <c r="F159" s="107"/>
    </row>
    <row r="160" spans="1:6" ht="28.5" customHeight="1" x14ac:dyDescent="0.2">
      <c r="A160" s="114"/>
      <c r="B160" s="115"/>
      <c r="C160" s="115"/>
      <c r="D160" s="115"/>
      <c r="E160" s="116" t="s">
        <v>89</v>
      </c>
      <c r="F160" s="117">
        <f>F148+F150+F152+F154+F156</f>
        <v>2500</v>
      </c>
    </row>
  </sheetData>
  <sheetProtection algorithmName="SHA-512" hashValue="2rD86LIA3AP+N4LP7ybOuX/BEAm9tpYT9e9f2Hv6aCpAWrgOjyULemkM66zhwxbPy1+mXemm8YzDfMvgsZVqxw==" saltValue="dQmNYqWsVCGmEjlvBsQqYA==" spinCount="100000" sheet="1" objects="1" scenarios="1"/>
  <printOptions horizontalCentered="1"/>
  <pageMargins left="0" right="0" top="0.58333333333333337" bottom="0.58333333333333337" header="0.50555555555555554" footer="0.50555555555555554"/>
  <pageSetup scale="96" orientation="portrait" useFirstPageNumber="1" horizontalDpi="300" verticalDpi="300" r:id="rId1"/>
  <headerFooter>
    <oddFooter>&amp;CPage 06 / &amp;P</oddFooter>
  </headerFooter>
  <rowBreaks count="6" manualBreakCount="6">
    <brk id="23" max="16383" man="1"/>
    <brk id="53" max="16383" man="1"/>
    <brk id="81" max="16383" man="1"/>
    <brk id="110" max="16383" man="1"/>
    <brk id="143" max="16383" man="1"/>
    <brk id="1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DAE88-45E8-40F8-AD2C-591FE01E4D0E}">
  <dimension ref="A1:F182"/>
  <sheetViews>
    <sheetView showGridLines="0" view="pageBreakPreview" topLeftCell="A81" zoomScaleNormal="100" zoomScaleSheetLayoutView="100" workbookViewId="0">
      <selection activeCell="D11" sqref="D11"/>
    </sheetView>
  </sheetViews>
  <sheetFormatPr defaultRowHeight="12.75" x14ac:dyDescent="0.2"/>
  <cols>
    <col min="1" max="1" width="5.7109375" style="99" customWidth="1"/>
    <col min="2" max="2" width="48.7109375" style="99" customWidth="1"/>
    <col min="3" max="3" width="9.140625" style="99"/>
    <col min="4" max="4" width="8.28515625" style="99" customWidth="1"/>
    <col min="5" max="5" width="10.85546875" style="99" customWidth="1"/>
    <col min="6" max="6" width="12.85546875" style="99" customWidth="1"/>
    <col min="7" max="16384" width="9.140625" style="99"/>
  </cols>
  <sheetData>
    <row r="1" spans="1:6" ht="28.5" customHeight="1" x14ac:dyDescent="0.2">
      <c r="A1" s="96" t="s">
        <v>811</v>
      </c>
      <c r="B1" s="97"/>
      <c r="C1" s="97"/>
      <c r="D1" s="97"/>
      <c r="E1" s="97"/>
      <c r="F1" s="98"/>
    </row>
    <row r="2" spans="1:6" ht="28.5" customHeight="1" x14ac:dyDescent="0.2">
      <c r="A2" s="100"/>
      <c r="B2" s="101"/>
      <c r="C2" s="102" t="s">
        <v>125</v>
      </c>
      <c r="D2" s="102" t="s">
        <v>42</v>
      </c>
      <c r="E2" s="102" t="s">
        <v>126</v>
      </c>
      <c r="F2" s="100" t="s">
        <v>43</v>
      </c>
    </row>
    <row r="3" spans="1:6" ht="17.25" customHeight="1" x14ac:dyDescent="0.2">
      <c r="A3" s="103"/>
      <c r="B3" s="125" t="s">
        <v>812</v>
      </c>
      <c r="C3" s="104"/>
      <c r="D3" s="104"/>
      <c r="E3" s="104"/>
      <c r="F3" s="105"/>
    </row>
    <row r="4" spans="1:6" ht="17.25" customHeight="1" x14ac:dyDescent="0.2">
      <c r="A4" s="103"/>
      <c r="B4" s="62" t="s">
        <v>129</v>
      </c>
      <c r="C4" s="106"/>
      <c r="D4" s="106"/>
      <c r="E4" s="106"/>
      <c r="F4" s="107"/>
    </row>
    <row r="5" spans="1:6" ht="71.25" customHeight="1" x14ac:dyDescent="0.2">
      <c r="A5" s="103"/>
      <c r="B5" s="70" t="s">
        <v>813</v>
      </c>
      <c r="C5" s="106"/>
      <c r="D5" s="106"/>
      <c r="E5" s="106"/>
      <c r="F5" s="107"/>
    </row>
    <row r="6" spans="1:6" ht="17.25" customHeight="1" x14ac:dyDescent="0.2">
      <c r="A6" s="103"/>
      <c r="B6" s="68" t="s">
        <v>738</v>
      </c>
      <c r="C6" s="106"/>
      <c r="D6" s="106"/>
      <c r="E6" s="106"/>
      <c r="F6" s="107"/>
    </row>
    <row r="7" spans="1:6" ht="30.75" customHeight="1" x14ac:dyDescent="0.2">
      <c r="A7" s="103" t="s">
        <v>132</v>
      </c>
      <c r="B7" s="108" t="s">
        <v>814</v>
      </c>
      <c r="C7" s="106">
        <v>29</v>
      </c>
      <c r="D7" s="106" t="s">
        <v>145</v>
      </c>
      <c r="E7" s="109">
        <v>0</v>
      </c>
      <c r="F7" s="110">
        <f>C7*E7</f>
        <v>0</v>
      </c>
    </row>
    <row r="8" spans="1:6" ht="44.25" customHeight="1" x14ac:dyDescent="0.2">
      <c r="A8" s="103" t="s">
        <v>135</v>
      </c>
      <c r="B8" s="112" t="s">
        <v>815</v>
      </c>
      <c r="C8" s="106"/>
      <c r="D8" s="106" t="s">
        <v>152</v>
      </c>
      <c r="E8" s="109">
        <v>0</v>
      </c>
      <c r="F8" s="110">
        <f>E8</f>
        <v>0</v>
      </c>
    </row>
    <row r="9" spans="1:6" ht="17.25" customHeight="1" x14ac:dyDescent="0.2">
      <c r="A9" s="103"/>
      <c r="B9" s="62" t="s">
        <v>816</v>
      </c>
      <c r="C9" s="106"/>
      <c r="D9" s="106"/>
      <c r="E9" s="106"/>
      <c r="F9" s="107"/>
    </row>
    <row r="10" spans="1:6" ht="30.75" customHeight="1" x14ac:dyDescent="0.2">
      <c r="A10" s="103"/>
      <c r="B10" s="70" t="s">
        <v>817</v>
      </c>
      <c r="C10" s="106"/>
      <c r="D10" s="106"/>
      <c r="E10" s="106"/>
      <c r="F10" s="107"/>
    </row>
    <row r="11" spans="1:6" ht="57.75" customHeight="1" x14ac:dyDescent="0.2">
      <c r="A11" s="103"/>
      <c r="B11" s="70" t="s">
        <v>818</v>
      </c>
      <c r="C11" s="106"/>
      <c r="D11" s="106"/>
      <c r="E11" s="106"/>
      <c r="F11" s="107"/>
    </row>
    <row r="12" spans="1:6" ht="30.75" customHeight="1" x14ac:dyDescent="0.2">
      <c r="A12" s="103"/>
      <c r="B12" s="65" t="s">
        <v>819</v>
      </c>
      <c r="C12" s="106"/>
      <c r="D12" s="106"/>
      <c r="E12" s="106"/>
      <c r="F12" s="107"/>
    </row>
    <row r="13" spans="1:6" ht="17.25" customHeight="1" x14ac:dyDescent="0.2">
      <c r="A13" s="103" t="s">
        <v>137</v>
      </c>
      <c r="B13" s="123" t="s">
        <v>489</v>
      </c>
      <c r="C13" s="106">
        <v>29</v>
      </c>
      <c r="D13" s="106" t="s">
        <v>145</v>
      </c>
      <c r="E13" s="109">
        <v>0</v>
      </c>
      <c r="F13" s="110">
        <f>C13*E13</f>
        <v>0</v>
      </c>
    </row>
    <row r="14" spans="1:6" ht="30.75" customHeight="1" x14ac:dyDescent="0.2">
      <c r="A14" s="103"/>
      <c r="B14" s="70" t="s">
        <v>820</v>
      </c>
      <c r="C14" s="106"/>
      <c r="D14" s="106"/>
      <c r="E14" s="106"/>
      <c r="F14" s="107"/>
    </row>
    <row r="15" spans="1:6" ht="44.25" customHeight="1" x14ac:dyDescent="0.2">
      <c r="A15" s="103"/>
      <c r="B15" s="70" t="s">
        <v>821</v>
      </c>
      <c r="C15" s="106"/>
      <c r="D15" s="106"/>
      <c r="E15" s="106"/>
      <c r="F15" s="107"/>
    </row>
    <row r="16" spans="1:6" ht="17.25" customHeight="1" x14ac:dyDescent="0.2">
      <c r="A16" s="103"/>
      <c r="B16" s="68" t="s">
        <v>822</v>
      </c>
      <c r="C16" s="106"/>
      <c r="D16" s="106"/>
      <c r="E16" s="106"/>
      <c r="F16" s="107"/>
    </row>
    <row r="17" spans="1:6" ht="30.75" customHeight="1" x14ac:dyDescent="0.2">
      <c r="A17" s="103" t="s">
        <v>139</v>
      </c>
      <c r="B17" s="108" t="s">
        <v>823</v>
      </c>
      <c r="C17" s="106">
        <v>1</v>
      </c>
      <c r="D17" s="106" t="s">
        <v>134</v>
      </c>
      <c r="E17" s="109">
        <v>0</v>
      </c>
      <c r="F17" s="110">
        <f>C17*E17</f>
        <v>0</v>
      </c>
    </row>
    <row r="18" spans="1:6" ht="17.25" customHeight="1" x14ac:dyDescent="0.2">
      <c r="A18" s="103"/>
      <c r="B18" s="125" t="s">
        <v>824</v>
      </c>
      <c r="C18" s="106"/>
      <c r="D18" s="106"/>
      <c r="E18" s="106"/>
      <c r="F18" s="107"/>
    </row>
    <row r="19" spans="1:6" ht="30.75" customHeight="1" x14ac:dyDescent="0.2">
      <c r="A19" s="103"/>
      <c r="B19" s="70" t="s">
        <v>817</v>
      </c>
      <c r="C19" s="106"/>
      <c r="D19" s="106"/>
      <c r="E19" s="106"/>
      <c r="F19" s="107"/>
    </row>
    <row r="20" spans="1:6" ht="57.75" customHeight="1" x14ac:dyDescent="0.2">
      <c r="A20" s="103"/>
      <c r="B20" s="70" t="s">
        <v>818</v>
      </c>
      <c r="C20" s="106"/>
      <c r="D20" s="106"/>
      <c r="E20" s="106"/>
      <c r="F20" s="107"/>
    </row>
    <row r="21" spans="1:6" ht="30.75" customHeight="1" x14ac:dyDescent="0.2">
      <c r="A21" s="103"/>
      <c r="B21" s="65" t="s">
        <v>819</v>
      </c>
      <c r="C21" s="106"/>
      <c r="D21" s="106"/>
      <c r="E21" s="106"/>
      <c r="F21" s="107"/>
    </row>
    <row r="22" spans="1:6" ht="17.25" customHeight="1" x14ac:dyDescent="0.2">
      <c r="A22" s="103" t="s">
        <v>141</v>
      </c>
      <c r="B22" s="123" t="s">
        <v>481</v>
      </c>
      <c r="C22" s="106">
        <v>371</v>
      </c>
      <c r="D22" s="106" t="s">
        <v>145</v>
      </c>
      <c r="E22" s="109">
        <v>0</v>
      </c>
      <c r="F22" s="110">
        <f>C22*E22</f>
        <v>0</v>
      </c>
    </row>
    <row r="23" spans="1:6" ht="30.75" customHeight="1" x14ac:dyDescent="0.2">
      <c r="A23" s="103"/>
      <c r="B23" s="70" t="s">
        <v>820</v>
      </c>
      <c r="C23" s="106"/>
      <c r="D23" s="106"/>
      <c r="E23" s="106"/>
      <c r="F23" s="107"/>
    </row>
    <row r="24" spans="1:6" ht="18.75" customHeight="1" x14ac:dyDescent="0.2">
      <c r="A24" s="107"/>
      <c r="B24" s="57"/>
      <c r="C24" s="106"/>
      <c r="D24" s="106"/>
      <c r="E24" s="106"/>
      <c r="F24" s="107"/>
    </row>
    <row r="25" spans="1:6" ht="28.5" customHeight="1" x14ac:dyDescent="0.2">
      <c r="A25" s="114"/>
      <c r="B25" s="115"/>
      <c r="C25" s="115"/>
      <c r="D25" s="115"/>
      <c r="E25" s="116" t="s">
        <v>825</v>
      </c>
      <c r="F25" s="117">
        <f>F7+F8+F13+F17+F22</f>
        <v>0</v>
      </c>
    </row>
    <row r="26" spans="1:6" ht="28.5" customHeight="1" x14ac:dyDescent="0.2">
      <c r="A26" s="114" t="s">
        <v>811</v>
      </c>
      <c r="B26" s="115"/>
      <c r="C26" s="115"/>
      <c r="D26" s="115"/>
      <c r="E26" s="115"/>
      <c r="F26" s="118"/>
    </row>
    <row r="27" spans="1:6" ht="28.5" customHeight="1" x14ac:dyDescent="0.2">
      <c r="A27" s="119"/>
      <c r="B27" s="77"/>
      <c r="C27" s="120" t="s">
        <v>125</v>
      </c>
      <c r="D27" s="120" t="s">
        <v>42</v>
      </c>
      <c r="E27" s="120" t="s">
        <v>126</v>
      </c>
      <c r="F27" s="119" t="s">
        <v>43</v>
      </c>
    </row>
    <row r="28" spans="1:6" ht="84.75" customHeight="1" x14ac:dyDescent="0.2">
      <c r="A28" s="103"/>
      <c r="B28" s="70" t="s">
        <v>826</v>
      </c>
      <c r="C28" s="104"/>
      <c r="D28" s="104"/>
      <c r="E28" s="104"/>
      <c r="F28" s="105"/>
    </row>
    <row r="29" spans="1:6" ht="17.25" customHeight="1" x14ac:dyDescent="0.2">
      <c r="A29" s="103"/>
      <c r="B29" s="68" t="s">
        <v>827</v>
      </c>
      <c r="C29" s="106"/>
      <c r="D29" s="106"/>
      <c r="E29" s="106"/>
      <c r="F29" s="107"/>
    </row>
    <row r="30" spans="1:6" ht="44.25" customHeight="1" x14ac:dyDescent="0.2">
      <c r="A30" s="103" t="s">
        <v>132</v>
      </c>
      <c r="B30" s="108" t="s">
        <v>828</v>
      </c>
      <c r="C30" s="106">
        <v>50</v>
      </c>
      <c r="D30" s="106" t="s">
        <v>145</v>
      </c>
      <c r="E30" s="109">
        <v>0</v>
      </c>
      <c r="F30" s="110">
        <f>C30*E30</f>
        <v>0</v>
      </c>
    </row>
    <row r="31" spans="1:6" ht="30.75" customHeight="1" x14ac:dyDescent="0.2">
      <c r="A31" s="103" t="s">
        <v>135</v>
      </c>
      <c r="B31" s="112" t="s">
        <v>829</v>
      </c>
      <c r="C31" s="106">
        <v>20</v>
      </c>
      <c r="D31" s="106" t="s">
        <v>134</v>
      </c>
      <c r="E31" s="109">
        <v>0</v>
      </c>
      <c r="F31" s="110">
        <f>C31*E31</f>
        <v>0</v>
      </c>
    </row>
    <row r="32" spans="1:6" ht="17.25" customHeight="1" x14ac:dyDescent="0.2">
      <c r="A32" s="103" t="s">
        <v>137</v>
      </c>
      <c r="B32" s="111" t="s">
        <v>830</v>
      </c>
      <c r="C32" s="106">
        <v>33</v>
      </c>
      <c r="D32" s="106" t="s">
        <v>157</v>
      </c>
      <c r="E32" s="109">
        <v>0</v>
      </c>
      <c r="F32" s="110">
        <f>C32*E32</f>
        <v>0</v>
      </c>
    </row>
    <row r="33" spans="1:6" ht="17.25" customHeight="1" x14ac:dyDescent="0.2">
      <c r="A33" s="103"/>
      <c r="B33" s="68" t="s">
        <v>831</v>
      </c>
      <c r="C33" s="106"/>
      <c r="D33" s="106"/>
      <c r="E33" s="106"/>
      <c r="F33" s="107"/>
    </row>
    <row r="34" spans="1:6" ht="44.25" customHeight="1" x14ac:dyDescent="0.2">
      <c r="A34" s="103" t="s">
        <v>139</v>
      </c>
      <c r="B34" s="108" t="s">
        <v>828</v>
      </c>
      <c r="C34" s="106">
        <v>88</v>
      </c>
      <c r="D34" s="106" t="s">
        <v>145</v>
      </c>
      <c r="E34" s="109">
        <v>0</v>
      </c>
      <c r="F34" s="110">
        <f>C34*E34</f>
        <v>0</v>
      </c>
    </row>
    <row r="35" spans="1:6" ht="30.75" customHeight="1" x14ac:dyDescent="0.2">
      <c r="A35" s="103" t="s">
        <v>141</v>
      </c>
      <c r="B35" s="112" t="s">
        <v>829</v>
      </c>
      <c r="C35" s="106">
        <v>40</v>
      </c>
      <c r="D35" s="106" t="s">
        <v>134</v>
      </c>
      <c r="E35" s="109">
        <v>0</v>
      </c>
      <c r="F35" s="110">
        <f>C35*E35</f>
        <v>0</v>
      </c>
    </row>
    <row r="36" spans="1:6" ht="17.25" customHeight="1" x14ac:dyDescent="0.2">
      <c r="A36" s="103" t="s">
        <v>142</v>
      </c>
      <c r="B36" s="111" t="s">
        <v>830</v>
      </c>
      <c r="C36" s="106">
        <v>45</v>
      </c>
      <c r="D36" s="106" t="s">
        <v>157</v>
      </c>
      <c r="E36" s="109">
        <v>0</v>
      </c>
      <c r="F36" s="110">
        <f>C36*E36</f>
        <v>0</v>
      </c>
    </row>
    <row r="37" spans="1:6" ht="17.25" customHeight="1" x14ac:dyDescent="0.2">
      <c r="A37" s="103"/>
      <c r="B37" s="68" t="s">
        <v>832</v>
      </c>
      <c r="C37" s="106"/>
      <c r="D37" s="106"/>
      <c r="E37" s="106"/>
      <c r="F37" s="107"/>
    </row>
    <row r="38" spans="1:6" ht="44.25" customHeight="1" x14ac:dyDescent="0.2">
      <c r="A38" s="103" t="s">
        <v>143</v>
      </c>
      <c r="B38" s="108" t="s">
        <v>828</v>
      </c>
      <c r="C38" s="106">
        <v>52</v>
      </c>
      <c r="D38" s="106" t="s">
        <v>145</v>
      </c>
      <c r="E38" s="109">
        <v>0</v>
      </c>
      <c r="F38" s="110">
        <f>C38*E38</f>
        <v>0</v>
      </c>
    </row>
    <row r="39" spans="1:6" ht="30.75" customHeight="1" x14ac:dyDescent="0.2">
      <c r="A39" s="103" t="s">
        <v>146</v>
      </c>
      <c r="B39" s="112" t="s">
        <v>829</v>
      </c>
      <c r="C39" s="106">
        <v>30</v>
      </c>
      <c r="D39" s="106" t="s">
        <v>134</v>
      </c>
      <c r="E39" s="109">
        <v>0</v>
      </c>
      <c r="F39" s="110">
        <f>C39*E39</f>
        <v>0</v>
      </c>
    </row>
    <row r="40" spans="1:6" ht="17.25" customHeight="1" x14ac:dyDescent="0.2">
      <c r="A40" s="103" t="s">
        <v>148</v>
      </c>
      <c r="B40" s="111" t="s">
        <v>830</v>
      </c>
      <c r="C40" s="106">
        <v>24</v>
      </c>
      <c r="D40" s="106" t="s">
        <v>157</v>
      </c>
      <c r="E40" s="109">
        <v>0</v>
      </c>
      <c r="F40" s="110">
        <f>C40*E40</f>
        <v>0</v>
      </c>
    </row>
    <row r="41" spans="1:6" ht="57.75" customHeight="1" x14ac:dyDescent="0.2">
      <c r="A41" s="103"/>
      <c r="B41" s="70" t="s">
        <v>833</v>
      </c>
      <c r="C41" s="106"/>
      <c r="D41" s="106"/>
      <c r="E41" s="106"/>
      <c r="F41" s="107"/>
    </row>
    <row r="42" spans="1:6" ht="17.25" customHeight="1" x14ac:dyDescent="0.2">
      <c r="A42" s="103"/>
      <c r="B42" s="68" t="s">
        <v>827</v>
      </c>
      <c r="C42" s="106"/>
      <c r="D42" s="106"/>
      <c r="E42" s="106"/>
      <c r="F42" s="107"/>
    </row>
    <row r="43" spans="1:6" ht="44.25" customHeight="1" x14ac:dyDescent="0.2">
      <c r="A43" s="103" t="s">
        <v>150</v>
      </c>
      <c r="B43" s="108" t="s">
        <v>828</v>
      </c>
      <c r="C43" s="106">
        <v>81</v>
      </c>
      <c r="D43" s="106" t="s">
        <v>145</v>
      </c>
      <c r="E43" s="109">
        <v>0</v>
      </c>
      <c r="F43" s="110">
        <f>C43*E43</f>
        <v>0</v>
      </c>
    </row>
    <row r="44" spans="1:6" ht="44.25" customHeight="1" x14ac:dyDescent="0.2">
      <c r="A44" s="103" t="s">
        <v>153</v>
      </c>
      <c r="B44" s="112" t="s">
        <v>834</v>
      </c>
      <c r="C44" s="106">
        <v>81</v>
      </c>
      <c r="D44" s="106" t="s">
        <v>145</v>
      </c>
      <c r="E44" s="109">
        <v>0</v>
      </c>
      <c r="F44" s="110">
        <f>C44*E44</f>
        <v>0</v>
      </c>
    </row>
    <row r="45" spans="1:6" ht="30.75" customHeight="1" x14ac:dyDescent="0.2">
      <c r="A45" s="103" t="s">
        <v>155</v>
      </c>
      <c r="B45" s="112" t="s">
        <v>829</v>
      </c>
      <c r="C45" s="106">
        <v>40</v>
      </c>
      <c r="D45" s="106" t="s">
        <v>134</v>
      </c>
      <c r="E45" s="109">
        <v>0</v>
      </c>
      <c r="F45" s="110">
        <f>C45*E45</f>
        <v>0</v>
      </c>
    </row>
    <row r="46" spans="1:6" ht="17.25" customHeight="1" x14ac:dyDescent="0.2">
      <c r="A46" s="103" t="s">
        <v>157</v>
      </c>
      <c r="B46" s="111" t="s">
        <v>830</v>
      </c>
      <c r="C46" s="106">
        <v>28</v>
      </c>
      <c r="D46" s="106" t="s">
        <v>157</v>
      </c>
      <c r="E46" s="109">
        <v>0</v>
      </c>
      <c r="F46" s="110">
        <f>C46*E46</f>
        <v>0</v>
      </c>
    </row>
    <row r="47" spans="1:6" ht="30.75" customHeight="1" x14ac:dyDescent="0.2">
      <c r="A47" s="103" t="s">
        <v>159</v>
      </c>
      <c r="B47" s="108" t="s">
        <v>814</v>
      </c>
      <c r="C47" s="106">
        <v>34</v>
      </c>
      <c r="D47" s="106" t="s">
        <v>145</v>
      </c>
      <c r="E47" s="109">
        <v>0</v>
      </c>
      <c r="F47" s="110">
        <f>C47*E47</f>
        <v>0</v>
      </c>
    </row>
    <row r="48" spans="1:6" ht="22.5" customHeight="1" x14ac:dyDescent="0.2">
      <c r="A48" s="107"/>
      <c r="B48" s="57"/>
      <c r="C48" s="106"/>
      <c r="D48" s="106"/>
      <c r="E48" s="106"/>
      <c r="F48" s="107"/>
    </row>
    <row r="49" spans="1:6" ht="28.5" customHeight="1" x14ac:dyDescent="0.2">
      <c r="A49" s="114"/>
      <c r="B49" s="115"/>
      <c r="C49" s="115"/>
      <c r="D49" s="115"/>
      <c r="E49" s="116" t="s">
        <v>825</v>
      </c>
      <c r="F49" s="117">
        <f>F30+F31+F32+F34+F35+F36+F38+F39+F40+F43+F44+F45+F46+F47</f>
        <v>0</v>
      </c>
    </row>
    <row r="50" spans="1:6" ht="28.5" customHeight="1" x14ac:dyDescent="0.2">
      <c r="A50" s="114" t="s">
        <v>811</v>
      </c>
      <c r="B50" s="115"/>
      <c r="C50" s="115"/>
      <c r="D50" s="115"/>
      <c r="E50" s="115"/>
      <c r="F50" s="118"/>
    </row>
    <row r="51" spans="1:6" ht="28.5" customHeight="1" x14ac:dyDescent="0.2">
      <c r="A51" s="119"/>
      <c r="B51" s="77"/>
      <c r="C51" s="120" t="s">
        <v>125</v>
      </c>
      <c r="D51" s="120" t="s">
        <v>42</v>
      </c>
      <c r="E51" s="120" t="s">
        <v>126</v>
      </c>
      <c r="F51" s="119" t="s">
        <v>43</v>
      </c>
    </row>
    <row r="52" spans="1:6" ht="44.25" customHeight="1" x14ac:dyDescent="0.2">
      <c r="A52" s="103" t="s">
        <v>132</v>
      </c>
      <c r="B52" s="112" t="s">
        <v>834</v>
      </c>
      <c r="C52" s="104">
        <v>34</v>
      </c>
      <c r="D52" s="104" t="s">
        <v>145</v>
      </c>
      <c r="E52" s="121">
        <v>0</v>
      </c>
      <c r="F52" s="122">
        <f>C52*E52</f>
        <v>0</v>
      </c>
    </row>
    <row r="53" spans="1:6" ht="30.75" customHeight="1" x14ac:dyDescent="0.2">
      <c r="A53" s="103" t="s">
        <v>135</v>
      </c>
      <c r="B53" s="112" t="s">
        <v>829</v>
      </c>
      <c r="C53" s="106">
        <v>15</v>
      </c>
      <c r="D53" s="106" t="s">
        <v>134</v>
      </c>
      <c r="E53" s="109">
        <v>0</v>
      </c>
      <c r="F53" s="110">
        <f>C53*E53</f>
        <v>0</v>
      </c>
    </row>
    <row r="54" spans="1:6" ht="30.75" customHeight="1" x14ac:dyDescent="0.2">
      <c r="A54" s="103" t="s">
        <v>137</v>
      </c>
      <c r="B54" s="108" t="s">
        <v>835</v>
      </c>
      <c r="C54" s="106">
        <v>2</v>
      </c>
      <c r="D54" s="106" t="s">
        <v>145</v>
      </c>
      <c r="E54" s="109">
        <v>0</v>
      </c>
      <c r="F54" s="110">
        <f>C54*E54</f>
        <v>0</v>
      </c>
    </row>
    <row r="55" spans="1:6" ht="44.25" customHeight="1" x14ac:dyDescent="0.2">
      <c r="A55" s="103" t="s">
        <v>139</v>
      </c>
      <c r="B55" s="112" t="s">
        <v>836</v>
      </c>
      <c r="C55" s="106">
        <v>2</v>
      </c>
      <c r="D55" s="106" t="s">
        <v>145</v>
      </c>
      <c r="E55" s="109">
        <v>0</v>
      </c>
      <c r="F55" s="110">
        <f>C55*E55</f>
        <v>0</v>
      </c>
    </row>
    <row r="56" spans="1:6" ht="17.25" customHeight="1" x14ac:dyDescent="0.2">
      <c r="A56" s="103"/>
      <c r="B56" s="68" t="s">
        <v>831</v>
      </c>
      <c r="C56" s="106"/>
      <c r="D56" s="106"/>
      <c r="E56" s="106"/>
      <c r="F56" s="107"/>
    </row>
    <row r="57" spans="1:6" ht="44.25" customHeight="1" x14ac:dyDescent="0.2">
      <c r="A57" s="103" t="s">
        <v>141</v>
      </c>
      <c r="B57" s="108" t="s">
        <v>828</v>
      </c>
      <c r="C57" s="106">
        <v>56</v>
      </c>
      <c r="D57" s="106" t="s">
        <v>145</v>
      </c>
      <c r="E57" s="109">
        <v>0</v>
      </c>
      <c r="F57" s="110">
        <f>C57*E57</f>
        <v>0</v>
      </c>
    </row>
    <row r="58" spans="1:6" ht="44.25" customHeight="1" x14ac:dyDescent="0.2">
      <c r="A58" s="103" t="s">
        <v>142</v>
      </c>
      <c r="B58" s="112" t="s">
        <v>834</v>
      </c>
      <c r="C58" s="106">
        <v>56</v>
      </c>
      <c r="D58" s="106" t="s">
        <v>145</v>
      </c>
      <c r="E58" s="109">
        <v>0</v>
      </c>
      <c r="F58" s="110">
        <f>C58*E58</f>
        <v>0</v>
      </c>
    </row>
    <row r="59" spans="1:6" ht="30.75" customHeight="1" x14ac:dyDescent="0.2">
      <c r="A59" s="103" t="s">
        <v>143</v>
      </c>
      <c r="B59" s="112" t="s">
        <v>829</v>
      </c>
      <c r="C59" s="106">
        <v>30</v>
      </c>
      <c r="D59" s="106" t="s">
        <v>134</v>
      </c>
      <c r="E59" s="109">
        <v>0</v>
      </c>
      <c r="F59" s="110">
        <f>C59*E59</f>
        <v>0</v>
      </c>
    </row>
    <row r="60" spans="1:6" ht="17.25" customHeight="1" x14ac:dyDescent="0.2">
      <c r="A60" s="103" t="s">
        <v>146</v>
      </c>
      <c r="B60" s="111" t="s">
        <v>830</v>
      </c>
      <c r="C60" s="106">
        <v>33</v>
      </c>
      <c r="D60" s="106" t="s">
        <v>157</v>
      </c>
      <c r="E60" s="109">
        <v>0</v>
      </c>
      <c r="F60" s="110">
        <f>C60*E60</f>
        <v>0</v>
      </c>
    </row>
    <row r="61" spans="1:6" ht="71.25" customHeight="1" x14ac:dyDescent="0.2">
      <c r="A61" s="103"/>
      <c r="B61" s="70" t="s">
        <v>837</v>
      </c>
      <c r="C61" s="106"/>
      <c r="D61" s="106"/>
      <c r="E61" s="106"/>
      <c r="F61" s="107"/>
    </row>
    <row r="62" spans="1:6" ht="17.25" customHeight="1" x14ac:dyDescent="0.2">
      <c r="A62" s="103"/>
      <c r="B62" s="68" t="s">
        <v>827</v>
      </c>
      <c r="C62" s="106"/>
      <c r="D62" s="106"/>
      <c r="E62" s="106"/>
      <c r="F62" s="107"/>
    </row>
    <row r="63" spans="1:6" ht="44.25" customHeight="1" x14ac:dyDescent="0.2">
      <c r="A63" s="103" t="s">
        <v>148</v>
      </c>
      <c r="B63" s="108" t="s">
        <v>828</v>
      </c>
      <c r="C63" s="106">
        <v>7</v>
      </c>
      <c r="D63" s="106" t="s">
        <v>145</v>
      </c>
      <c r="E63" s="109">
        <v>0</v>
      </c>
      <c r="F63" s="110">
        <f>C63*E63</f>
        <v>0</v>
      </c>
    </row>
    <row r="64" spans="1:6" ht="44.25" customHeight="1" x14ac:dyDescent="0.2">
      <c r="A64" s="103" t="s">
        <v>150</v>
      </c>
      <c r="B64" s="112" t="s">
        <v>834</v>
      </c>
      <c r="C64" s="106">
        <v>7</v>
      </c>
      <c r="D64" s="106" t="s">
        <v>145</v>
      </c>
      <c r="E64" s="109">
        <v>0</v>
      </c>
      <c r="F64" s="110">
        <f>C64*E64</f>
        <v>0</v>
      </c>
    </row>
    <row r="65" spans="1:6" ht="30.75" customHeight="1" x14ac:dyDescent="0.2">
      <c r="A65" s="103" t="s">
        <v>153</v>
      </c>
      <c r="B65" s="112" t="s">
        <v>829</v>
      </c>
      <c r="C65" s="106">
        <v>3</v>
      </c>
      <c r="D65" s="106" t="s">
        <v>134</v>
      </c>
      <c r="E65" s="109">
        <v>0</v>
      </c>
      <c r="F65" s="110">
        <f>C65*E65</f>
        <v>0</v>
      </c>
    </row>
    <row r="66" spans="1:6" ht="17.25" customHeight="1" x14ac:dyDescent="0.2">
      <c r="A66" s="103" t="s">
        <v>155</v>
      </c>
      <c r="B66" s="111" t="s">
        <v>830</v>
      </c>
      <c r="C66" s="106">
        <v>7</v>
      </c>
      <c r="D66" s="106" t="s">
        <v>157</v>
      </c>
      <c r="E66" s="109">
        <v>0</v>
      </c>
      <c r="F66" s="110">
        <f>C66*E66</f>
        <v>0</v>
      </c>
    </row>
    <row r="67" spans="1:6" ht="30.75" customHeight="1" x14ac:dyDescent="0.2">
      <c r="A67" s="103"/>
      <c r="B67" s="70" t="s">
        <v>838</v>
      </c>
      <c r="C67" s="106"/>
      <c r="D67" s="106"/>
      <c r="E67" s="106"/>
      <c r="F67" s="107"/>
    </row>
    <row r="68" spans="1:6" ht="30.75" customHeight="1" x14ac:dyDescent="0.2">
      <c r="A68" s="103"/>
      <c r="B68" s="65" t="s">
        <v>839</v>
      </c>
      <c r="C68" s="106"/>
      <c r="D68" s="106"/>
      <c r="E68" s="106"/>
      <c r="F68" s="107"/>
    </row>
    <row r="69" spans="1:6" ht="17.25" customHeight="1" x14ac:dyDescent="0.2">
      <c r="A69" s="103" t="s">
        <v>157</v>
      </c>
      <c r="B69" s="123" t="s">
        <v>840</v>
      </c>
      <c r="C69" s="106">
        <v>4</v>
      </c>
      <c r="D69" s="106" t="s">
        <v>157</v>
      </c>
      <c r="E69" s="109">
        <v>0</v>
      </c>
      <c r="F69" s="110">
        <f>C69*E69</f>
        <v>0</v>
      </c>
    </row>
    <row r="70" spans="1:6" ht="17.25" customHeight="1" x14ac:dyDescent="0.2">
      <c r="A70" s="103" t="s">
        <v>159</v>
      </c>
      <c r="B70" s="123" t="s">
        <v>841</v>
      </c>
      <c r="C70" s="106">
        <v>24</v>
      </c>
      <c r="D70" s="106" t="s">
        <v>157</v>
      </c>
      <c r="E70" s="109">
        <v>0</v>
      </c>
      <c r="F70" s="110">
        <f>C70*E70</f>
        <v>0</v>
      </c>
    </row>
    <row r="71" spans="1:6" ht="17.25" customHeight="1" x14ac:dyDescent="0.2">
      <c r="A71" s="103" t="s">
        <v>161</v>
      </c>
      <c r="B71" s="111" t="s">
        <v>842</v>
      </c>
      <c r="C71" s="106">
        <v>9</v>
      </c>
      <c r="D71" s="106" t="s">
        <v>157</v>
      </c>
      <c r="E71" s="109">
        <v>0</v>
      </c>
      <c r="F71" s="110">
        <f>C71*E71</f>
        <v>0</v>
      </c>
    </row>
    <row r="72" spans="1:6" ht="17.25" customHeight="1" x14ac:dyDescent="0.2">
      <c r="A72" s="103" t="s">
        <v>162</v>
      </c>
      <c r="B72" s="123" t="s">
        <v>843</v>
      </c>
      <c r="C72" s="106">
        <v>4</v>
      </c>
      <c r="D72" s="106" t="s">
        <v>157</v>
      </c>
      <c r="E72" s="109">
        <v>0</v>
      </c>
      <c r="F72" s="110">
        <f>C72*E72</f>
        <v>0</v>
      </c>
    </row>
    <row r="73" spans="1:6" ht="18.75" customHeight="1" x14ac:dyDescent="0.2">
      <c r="A73" s="107"/>
      <c r="B73" s="57"/>
      <c r="C73" s="106"/>
      <c r="D73" s="106"/>
      <c r="E73" s="106"/>
      <c r="F73" s="107"/>
    </row>
    <row r="74" spans="1:6" ht="28.5" customHeight="1" x14ac:dyDescent="0.2">
      <c r="A74" s="114"/>
      <c r="B74" s="115"/>
      <c r="C74" s="115"/>
      <c r="D74" s="115"/>
      <c r="E74" s="116" t="s">
        <v>825</v>
      </c>
      <c r="F74" s="117">
        <f>F52+F53+F54+F55+F57+F58+F59+F60+F63+F64+F65+F66+F69+F70+F71+F72</f>
        <v>0</v>
      </c>
    </row>
    <row r="75" spans="1:6" ht="28.5" customHeight="1" x14ac:dyDescent="0.2">
      <c r="A75" s="114" t="s">
        <v>811</v>
      </c>
      <c r="B75" s="115"/>
      <c r="C75" s="115"/>
      <c r="D75" s="115"/>
      <c r="E75" s="115"/>
      <c r="F75" s="118"/>
    </row>
    <row r="76" spans="1:6" ht="28.5" customHeight="1" x14ac:dyDescent="0.2">
      <c r="A76" s="119"/>
      <c r="B76" s="77"/>
      <c r="C76" s="120" t="s">
        <v>125</v>
      </c>
      <c r="D76" s="120" t="s">
        <v>42</v>
      </c>
      <c r="E76" s="120" t="s">
        <v>126</v>
      </c>
      <c r="F76" s="119" t="s">
        <v>43</v>
      </c>
    </row>
    <row r="77" spans="1:6" ht="30.75" customHeight="1" x14ac:dyDescent="0.2">
      <c r="A77" s="103"/>
      <c r="B77" s="70" t="s">
        <v>505</v>
      </c>
      <c r="C77" s="104"/>
      <c r="D77" s="104"/>
      <c r="E77" s="104"/>
      <c r="F77" s="105"/>
    </row>
    <row r="78" spans="1:6" ht="44.25" customHeight="1" x14ac:dyDescent="0.2">
      <c r="A78" s="103"/>
      <c r="B78" s="70" t="s">
        <v>844</v>
      </c>
      <c r="C78" s="106"/>
      <c r="D78" s="106"/>
      <c r="E78" s="106"/>
      <c r="F78" s="107"/>
    </row>
    <row r="79" spans="1:6" ht="17.25" customHeight="1" x14ac:dyDescent="0.2">
      <c r="A79" s="103"/>
      <c r="B79" s="68" t="s">
        <v>738</v>
      </c>
      <c r="C79" s="106"/>
      <c r="D79" s="106"/>
      <c r="E79" s="106"/>
      <c r="F79" s="107"/>
    </row>
    <row r="80" spans="1:6" ht="44.25" customHeight="1" x14ac:dyDescent="0.2">
      <c r="A80" s="103" t="s">
        <v>132</v>
      </c>
      <c r="B80" s="108" t="s">
        <v>845</v>
      </c>
      <c r="C80" s="106">
        <v>4</v>
      </c>
      <c r="D80" s="106" t="s">
        <v>145</v>
      </c>
      <c r="E80" s="109">
        <v>0</v>
      </c>
      <c r="F80" s="110">
        <f>C80*E80</f>
        <v>0</v>
      </c>
    </row>
    <row r="81" spans="1:6" ht="44.25" customHeight="1" x14ac:dyDescent="0.2">
      <c r="A81" s="103" t="s">
        <v>135</v>
      </c>
      <c r="B81" s="112" t="s">
        <v>846</v>
      </c>
      <c r="C81" s="106">
        <v>4</v>
      </c>
      <c r="D81" s="106" t="s">
        <v>145</v>
      </c>
      <c r="E81" s="109">
        <v>0</v>
      </c>
      <c r="F81" s="110">
        <f>C81*E81</f>
        <v>0</v>
      </c>
    </row>
    <row r="82" spans="1:6" ht="17.25" customHeight="1" x14ac:dyDescent="0.2">
      <c r="A82" s="103"/>
      <c r="B82" s="68" t="s">
        <v>847</v>
      </c>
      <c r="C82" s="106"/>
      <c r="D82" s="106"/>
      <c r="E82" s="106"/>
      <c r="F82" s="107"/>
    </row>
    <row r="83" spans="1:6" ht="17.25" customHeight="1" x14ac:dyDescent="0.2">
      <c r="A83" s="103" t="s">
        <v>137</v>
      </c>
      <c r="B83" s="123" t="s">
        <v>848</v>
      </c>
      <c r="C83" s="106">
        <v>9</v>
      </c>
      <c r="D83" s="106" t="s">
        <v>157</v>
      </c>
      <c r="E83" s="109">
        <v>0</v>
      </c>
      <c r="F83" s="110">
        <f>C83*E83</f>
        <v>0</v>
      </c>
    </row>
    <row r="84" spans="1:6" ht="17.25" customHeight="1" x14ac:dyDescent="0.2">
      <c r="A84" s="103" t="s">
        <v>139</v>
      </c>
      <c r="B84" s="123" t="s">
        <v>849</v>
      </c>
      <c r="C84" s="106">
        <v>2</v>
      </c>
      <c r="D84" s="106" t="s">
        <v>157</v>
      </c>
      <c r="E84" s="109">
        <v>0</v>
      </c>
      <c r="F84" s="110">
        <f>C84*E84</f>
        <v>0</v>
      </c>
    </row>
    <row r="85" spans="1:6" ht="17.25" customHeight="1" x14ac:dyDescent="0.2">
      <c r="A85" s="103"/>
      <c r="B85" s="125" t="s">
        <v>621</v>
      </c>
      <c r="C85" s="106"/>
      <c r="D85" s="106"/>
      <c r="E85" s="106"/>
      <c r="F85" s="107"/>
    </row>
    <row r="86" spans="1:6" ht="17.25" customHeight="1" x14ac:dyDescent="0.2">
      <c r="A86" s="103"/>
      <c r="B86" s="62" t="s">
        <v>129</v>
      </c>
      <c r="C86" s="106"/>
      <c r="D86" s="106"/>
      <c r="E86" s="106"/>
      <c r="F86" s="107"/>
    </row>
    <row r="87" spans="1:6" ht="71.25" customHeight="1" x14ac:dyDescent="0.2">
      <c r="A87" s="103"/>
      <c r="B87" s="70" t="s">
        <v>813</v>
      </c>
      <c r="C87" s="106"/>
      <c r="D87" s="106"/>
      <c r="E87" s="106"/>
      <c r="F87" s="107"/>
    </row>
    <row r="88" spans="1:6" ht="17.25" customHeight="1" x14ac:dyDescent="0.2">
      <c r="A88" s="103"/>
      <c r="B88" s="68" t="s">
        <v>738</v>
      </c>
      <c r="C88" s="106"/>
      <c r="D88" s="106"/>
      <c r="E88" s="106"/>
      <c r="F88" s="107"/>
    </row>
    <row r="89" spans="1:6" ht="30.75" customHeight="1" x14ac:dyDescent="0.2">
      <c r="A89" s="103" t="s">
        <v>141</v>
      </c>
      <c r="B89" s="108" t="s">
        <v>814</v>
      </c>
      <c r="C89" s="106">
        <v>185</v>
      </c>
      <c r="D89" s="106" t="s">
        <v>145</v>
      </c>
      <c r="E89" s="109">
        <v>0</v>
      </c>
      <c r="F89" s="110">
        <f>C89*E89</f>
        <v>0</v>
      </c>
    </row>
    <row r="90" spans="1:6" ht="30.75" customHeight="1" x14ac:dyDescent="0.2">
      <c r="A90" s="103" t="s">
        <v>142</v>
      </c>
      <c r="B90" s="112" t="s">
        <v>829</v>
      </c>
      <c r="C90" s="106">
        <v>50</v>
      </c>
      <c r="D90" s="106" t="s">
        <v>134</v>
      </c>
      <c r="E90" s="109">
        <v>0</v>
      </c>
      <c r="F90" s="110">
        <f>C90*E90</f>
        <v>0</v>
      </c>
    </row>
    <row r="91" spans="1:6" ht="44.25" customHeight="1" x14ac:dyDescent="0.2">
      <c r="A91" s="103" t="s">
        <v>143</v>
      </c>
      <c r="B91" s="112" t="s">
        <v>815</v>
      </c>
      <c r="C91" s="106"/>
      <c r="D91" s="106" t="s">
        <v>152</v>
      </c>
      <c r="E91" s="109">
        <v>0</v>
      </c>
      <c r="F91" s="110">
        <f>E91</f>
        <v>0</v>
      </c>
    </row>
    <row r="92" spans="1:6" ht="17.25" customHeight="1" x14ac:dyDescent="0.2">
      <c r="A92" s="103"/>
      <c r="B92" s="62" t="s">
        <v>131</v>
      </c>
      <c r="C92" s="106"/>
      <c r="D92" s="106"/>
      <c r="E92" s="106"/>
      <c r="F92" s="107"/>
    </row>
    <row r="93" spans="1:6" ht="17.25" customHeight="1" x14ac:dyDescent="0.2">
      <c r="A93" s="103"/>
      <c r="B93" s="68" t="s">
        <v>738</v>
      </c>
      <c r="C93" s="106"/>
      <c r="D93" s="106"/>
      <c r="E93" s="106"/>
      <c r="F93" s="107"/>
    </row>
    <row r="94" spans="1:6" ht="30.75" customHeight="1" x14ac:dyDescent="0.2">
      <c r="A94" s="103" t="s">
        <v>146</v>
      </c>
      <c r="B94" s="108" t="s">
        <v>850</v>
      </c>
      <c r="C94" s="106">
        <v>40</v>
      </c>
      <c r="D94" s="106" t="s">
        <v>145</v>
      </c>
      <c r="E94" s="109">
        <v>0</v>
      </c>
      <c r="F94" s="110">
        <f>C94*E94</f>
        <v>0</v>
      </c>
    </row>
    <row r="95" spans="1:6" ht="17.25" customHeight="1" x14ac:dyDescent="0.2">
      <c r="A95" s="103" t="s">
        <v>148</v>
      </c>
      <c r="B95" s="111" t="s">
        <v>851</v>
      </c>
      <c r="C95" s="106">
        <v>24</v>
      </c>
      <c r="D95" s="106" t="s">
        <v>157</v>
      </c>
      <c r="E95" s="109">
        <v>0</v>
      </c>
      <c r="F95" s="110">
        <f>C95*E95</f>
        <v>0</v>
      </c>
    </row>
    <row r="96" spans="1:6" ht="17.25" customHeight="1" x14ac:dyDescent="0.2">
      <c r="A96" s="103"/>
      <c r="B96" s="62" t="s">
        <v>852</v>
      </c>
      <c r="C96" s="106"/>
      <c r="D96" s="106"/>
      <c r="E96" s="106"/>
      <c r="F96" s="107"/>
    </row>
    <row r="97" spans="1:6" ht="17.25" customHeight="1" x14ac:dyDescent="0.2">
      <c r="A97" s="103"/>
      <c r="B97" s="68" t="s">
        <v>738</v>
      </c>
      <c r="C97" s="106"/>
      <c r="D97" s="106"/>
      <c r="E97" s="106"/>
      <c r="F97" s="107"/>
    </row>
    <row r="98" spans="1:6" ht="44.25" customHeight="1" x14ac:dyDescent="0.2">
      <c r="A98" s="103" t="s">
        <v>150</v>
      </c>
      <c r="B98" s="108" t="s">
        <v>853</v>
      </c>
      <c r="C98" s="106">
        <v>250</v>
      </c>
      <c r="D98" s="106" t="s">
        <v>134</v>
      </c>
      <c r="E98" s="109">
        <v>0</v>
      </c>
      <c r="F98" s="110">
        <f>C98*E98</f>
        <v>0</v>
      </c>
    </row>
    <row r="99" spans="1:6" ht="44.25" customHeight="1" x14ac:dyDescent="0.2">
      <c r="A99" s="103" t="s">
        <v>153</v>
      </c>
      <c r="B99" s="108" t="s">
        <v>854</v>
      </c>
      <c r="C99" s="106">
        <v>100</v>
      </c>
      <c r="D99" s="106" t="s">
        <v>134</v>
      </c>
      <c r="E99" s="109">
        <v>0</v>
      </c>
      <c r="F99" s="110">
        <f>C99*E99</f>
        <v>0</v>
      </c>
    </row>
    <row r="100" spans="1:6" ht="11.25" customHeight="1" x14ac:dyDescent="0.2">
      <c r="A100" s="107"/>
      <c r="B100" s="57"/>
      <c r="C100" s="106"/>
      <c r="D100" s="106"/>
      <c r="E100" s="106"/>
      <c r="F100" s="107"/>
    </row>
    <row r="101" spans="1:6" ht="28.5" customHeight="1" x14ac:dyDescent="0.2">
      <c r="A101" s="114"/>
      <c r="B101" s="115"/>
      <c r="C101" s="115"/>
      <c r="D101" s="115"/>
      <c r="E101" s="116" t="s">
        <v>825</v>
      </c>
      <c r="F101" s="117">
        <f>F80+F81+F83+F84+F89+F90+F91+F94+F95+F98+F99</f>
        <v>0</v>
      </c>
    </row>
    <row r="102" spans="1:6" ht="28.5" customHeight="1" x14ac:dyDescent="0.2">
      <c r="A102" s="114" t="s">
        <v>811</v>
      </c>
      <c r="B102" s="115"/>
      <c r="C102" s="115"/>
      <c r="D102" s="115"/>
      <c r="E102" s="115"/>
      <c r="F102" s="118"/>
    </row>
    <row r="103" spans="1:6" ht="28.5" customHeight="1" x14ac:dyDescent="0.2">
      <c r="A103" s="119"/>
      <c r="B103" s="77"/>
      <c r="C103" s="120" t="s">
        <v>125</v>
      </c>
      <c r="D103" s="120" t="s">
        <v>42</v>
      </c>
      <c r="E103" s="120" t="s">
        <v>126</v>
      </c>
      <c r="F103" s="119" t="s">
        <v>43</v>
      </c>
    </row>
    <row r="104" spans="1:6" ht="30.75" customHeight="1" x14ac:dyDescent="0.2">
      <c r="A104" s="103"/>
      <c r="B104" s="70" t="s">
        <v>817</v>
      </c>
      <c r="C104" s="104"/>
      <c r="D104" s="104"/>
      <c r="E104" s="104"/>
      <c r="F104" s="105"/>
    </row>
    <row r="105" spans="1:6" ht="57.75" customHeight="1" x14ac:dyDescent="0.2">
      <c r="A105" s="103"/>
      <c r="B105" s="70" t="s">
        <v>818</v>
      </c>
      <c r="C105" s="106"/>
      <c r="D105" s="106"/>
      <c r="E105" s="106"/>
      <c r="F105" s="107"/>
    </row>
    <row r="106" spans="1:6" ht="30.75" customHeight="1" x14ac:dyDescent="0.2">
      <c r="A106" s="103"/>
      <c r="B106" s="65" t="s">
        <v>819</v>
      </c>
      <c r="C106" s="106"/>
      <c r="D106" s="106"/>
      <c r="E106" s="106"/>
      <c r="F106" s="107"/>
    </row>
    <row r="107" spans="1:6" ht="17.25" customHeight="1" x14ac:dyDescent="0.2">
      <c r="A107" s="103" t="s">
        <v>132</v>
      </c>
      <c r="B107" s="123" t="s">
        <v>481</v>
      </c>
      <c r="C107" s="106">
        <v>41</v>
      </c>
      <c r="D107" s="106" t="s">
        <v>145</v>
      </c>
      <c r="E107" s="109">
        <v>0</v>
      </c>
      <c r="F107" s="110">
        <f>C107*E107</f>
        <v>0</v>
      </c>
    </row>
    <row r="108" spans="1:6" ht="30.75" customHeight="1" x14ac:dyDescent="0.2">
      <c r="A108" s="103"/>
      <c r="B108" s="70" t="s">
        <v>820</v>
      </c>
      <c r="C108" s="106"/>
      <c r="D108" s="106"/>
      <c r="E108" s="106"/>
      <c r="F108" s="107"/>
    </row>
    <row r="109" spans="1:6" ht="84.75" customHeight="1" x14ac:dyDescent="0.2">
      <c r="A109" s="103"/>
      <c r="B109" s="70" t="s">
        <v>826</v>
      </c>
      <c r="C109" s="106"/>
      <c r="D109" s="106"/>
      <c r="E109" s="106"/>
      <c r="F109" s="107"/>
    </row>
    <row r="110" spans="1:6" ht="17.25" customHeight="1" x14ac:dyDescent="0.2">
      <c r="A110" s="103"/>
      <c r="B110" s="68" t="s">
        <v>832</v>
      </c>
      <c r="C110" s="106"/>
      <c r="D110" s="106"/>
      <c r="E110" s="106"/>
      <c r="F110" s="107"/>
    </row>
    <row r="111" spans="1:6" ht="44.25" customHeight="1" x14ac:dyDescent="0.2">
      <c r="A111" s="103" t="s">
        <v>135</v>
      </c>
      <c r="B111" s="108" t="s">
        <v>828</v>
      </c>
      <c r="C111" s="106">
        <v>12</v>
      </c>
      <c r="D111" s="106" t="s">
        <v>145</v>
      </c>
      <c r="E111" s="109">
        <v>0</v>
      </c>
      <c r="F111" s="110">
        <f>C111*E111</f>
        <v>0</v>
      </c>
    </row>
    <row r="112" spans="1:6" ht="30.75" customHeight="1" x14ac:dyDescent="0.2">
      <c r="A112" s="103" t="s">
        <v>137</v>
      </c>
      <c r="B112" s="112" t="s">
        <v>829</v>
      </c>
      <c r="C112" s="106">
        <v>5</v>
      </c>
      <c r="D112" s="106" t="s">
        <v>134</v>
      </c>
      <c r="E112" s="109">
        <v>0</v>
      </c>
      <c r="F112" s="110">
        <f>C112*E112</f>
        <v>0</v>
      </c>
    </row>
    <row r="113" spans="1:6" ht="17.25" customHeight="1" x14ac:dyDescent="0.2">
      <c r="A113" s="103" t="s">
        <v>139</v>
      </c>
      <c r="B113" s="111" t="s">
        <v>830</v>
      </c>
      <c r="C113" s="106">
        <v>13</v>
      </c>
      <c r="D113" s="106" t="s">
        <v>157</v>
      </c>
      <c r="E113" s="109">
        <v>0</v>
      </c>
      <c r="F113" s="110">
        <f>C113*E113</f>
        <v>0</v>
      </c>
    </row>
    <row r="114" spans="1:6" ht="57.75" customHeight="1" x14ac:dyDescent="0.2">
      <c r="A114" s="103"/>
      <c r="B114" s="70" t="s">
        <v>833</v>
      </c>
      <c r="C114" s="106"/>
      <c r="D114" s="106"/>
      <c r="E114" s="106"/>
      <c r="F114" s="107"/>
    </row>
    <row r="115" spans="1:6" ht="17.25" customHeight="1" x14ac:dyDescent="0.2">
      <c r="A115" s="103"/>
      <c r="B115" s="68" t="s">
        <v>827</v>
      </c>
      <c r="C115" s="106"/>
      <c r="D115" s="106"/>
      <c r="E115" s="106"/>
      <c r="F115" s="107"/>
    </row>
    <row r="116" spans="1:6" ht="44.25" customHeight="1" x14ac:dyDescent="0.2">
      <c r="A116" s="103" t="s">
        <v>141</v>
      </c>
      <c r="B116" s="108" t="s">
        <v>828</v>
      </c>
      <c r="C116" s="106">
        <v>10</v>
      </c>
      <c r="D116" s="106" t="s">
        <v>145</v>
      </c>
      <c r="E116" s="109">
        <v>0</v>
      </c>
      <c r="F116" s="110">
        <f>C116*E116</f>
        <v>0</v>
      </c>
    </row>
    <row r="117" spans="1:6" ht="44.25" customHeight="1" x14ac:dyDescent="0.2">
      <c r="A117" s="103" t="s">
        <v>142</v>
      </c>
      <c r="B117" s="112" t="s">
        <v>834</v>
      </c>
      <c r="C117" s="106">
        <v>10</v>
      </c>
      <c r="D117" s="106" t="s">
        <v>145</v>
      </c>
      <c r="E117" s="109">
        <v>0</v>
      </c>
      <c r="F117" s="110">
        <f>C117*E117</f>
        <v>0</v>
      </c>
    </row>
    <row r="118" spans="1:6" ht="30.75" customHeight="1" x14ac:dyDescent="0.2">
      <c r="A118" s="103" t="s">
        <v>143</v>
      </c>
      <c r="B118" s="112" t="s">
        <v>829</v>
      </c>
      <c r="C118" s="106">
        <v>5</v>
      </c>
      <c r="D118" s="106" t="s">
        <v>134</v>
      </c>
      <c r="E118" s="109">
        <v>0</v>
      </c>
      <c r="F118" s="110">
        <f>C118*E118</f>
        <v>0</v>
      </c>
    </row>
    <row r="119" spans="1:6" ht="17.25" customHeight="1" x14ac:dyDescent="0.2">
      <c r="A119" s="103" t="s">
        <v>146</v>
      </c>
      <c r="B119" s="111" t="s">
        <v>830</v>
      </c>
      <c r="C119" s="106">
        <v>11</v>
      </c>
      <c r="D119" s="106" t="s">
        <v>157</v>
      </c>
      <c r="E119" s="109">
        <v>0</v>
      </c>
      <c r="F119" s="110">
        <f>C119*E119</f>
        <v>0</v>
      </c>
    </row>
    <row r="120" spans="1:6" ht="17.25" customHeight="1" x14ac:dyDescent="0.2">
      <c r="A120" s="103"/>
      <c r="B120" s="68" t="s">
        <v>831</v>
      </c>
      <c r="C120" s="106"/>
      <c r="D120" s="106"/>
      <c r="E120" s="106"/>
      <c r="F120" s="107"/>
    </row>
    <row r="121" spans="1:6" ht="44.25" customHeight="1" x14ac:dyDescent="0.2">
      <c r="A121" s="103" t="s">
        <v>148</v>
      </c>
      <c r="B121" s="108" t="s">
        <v>828</v>
      </c>
      <c r="C121" s="106">
        <v>19</v>
      </c>
      <c r="D121" s="106" t="s">
        <v>145</v>
      </c>
      <c r="E121" s="109">
        <v>0</v>
      </c>
      <c r="F121" s="110">
        <f>C121*E121</f>
        <v>0</v>
      </c>
    </row>
    <row r="122" spans="1:6" ht="43.5" customHeight="1" x14ac:dyDescent="0.2">
      <c r="A122" s="107"/>
      <c r="B122" s="57"/>
      <c r="C122" s="106"/>
      <c r="D122" s="106"/>
      <c r="E122" s="106"/>
      <c r="F122" s="107"/>
    </row>
    <row r="123" spans="1:6" ht="28.5" customHeight="1" x14ac:dyDescent="0.2">
      <c r="A123" s="114"/>
      <c r="B123" s="115"/>
      <c r="C123" s="115"/>
      <c r="D123" s="115"/>
      <c r="E123" s="116" t="s">
        <v>825</v>
      </c>
      <c r="F123" s="117">
        <f>F107+F111+F112+F113+F116+F117+F118+F119+F121</f>
        <v>0</v>
      </c>
    </row>
    <row r="124" spans="1:6" ht="28.5" customHeight="1" x14ac:dyDescent="0.2">
      <c r="A124" s="114" t="s">
        <v>811</v>
      </c>
      <c r="B124" s="115"/>
      <c r="C124" s="115"/>
      <c r="D124" s="115"/>
      <c r="E124" s="115"/>
      <c r="F124" s="118"/>
    </row>
    <row r="125" spans="1:6" ht="28.5" customHeight="1" x14ac:dyDescent="0.2">
      <c r="A125" s="119"/>
      <c r="B125" s="77"/>
      <c r="C125" s="120" t="s">
        <v>125</v>
      </c>
      <c r="D125" s="120" t="s">
        <v>42</v>
      </c>
      <c r="E125" s="120" t="s">
        <v>126</v>
      </c>
      <c r="F125" s="119" t="s">
        <v>43</v>
      </c>
    </row>
    <row r="126" spans="1:6" ht="44.25" customHeight="1" x14ac:dyDescent="0.2">
      <c r="A126" s="103" t="s">
        <v>132</v>
      </c>
      <c r="B126" s="112" t="s">
        <v>834</v>
      </c>
      <c r="C126" s="104">
        <v>19</v>
      </c>
      <c r="D126" s="104" t="s">
        <v>145</v>
      </c>
      <c r="E126" s="121">
        <v>0</v>
      </c>
      <c r="F126" s="122">
        <f>C126*E126</f>
        <v>0</v>
      </c>
    </row>
    <row r="127" spans="1:6" ht="30.75" customHeight="1" x14ac:dyDescent="0.2">
      <c r="A127" s="103" t="s">
        <v>135</v>
      </c>
      <c r="B127" s="112" t="s">
        <v>829</v>
      </c>
      <c r="C127" s="106">
        <v>10</v>
      </c>
      <c r="D127" s="106" t="s">
        <v>134</v>
      </c>
      <c r="E127" s="109">
        <v>0</v>
      </c>
      <c r="F127" s="110">
        <f>C127*E127</f>
        <v>0</v>
      </c>
    </row>
    <row r="128" spans="1:6" ht="30.75" customHeight="1" x14ac:dyDescent="0.2">
      <c r="A128" s="103"/>
      <c r="B128" s="70" t="s">
        <v>838</v>
      </c>
      <c r="C128" s="106"/>
      <c r="D128" s="106"/>
      <c r="E128" s="106"/>
      <c r="F128" s="107"/>
    </row>
    <row r="129" spans="1:6" ht="30.75" customHeight="1" x14ac:dyDescent="0.2">
      <c r="A129" s="103"/>
      <c r="B129" s="65" t="s">
        <v>839</v>
      </c>
      <c r="C129" s="106"/>
      <c r="D129" s="106"/>
      <c r="E129" s="106"/>
      <c r="F129" s="107"/>
    </row>
    <row r="130" spans="1:6" ht="17.25" customHeight="1" x14ac:dyDescent="0.2">
      <c r="A130" s="103" t="s">
        <v>137</v>
      </c>
      <c r="B130" s="123" t="s">
        <v>855</v>
      </c>
      <c r="C130" s="106">
        <v>2</v>
      </c>
      <c r="D130" s="106" t="s">
        <v>157</v>
      </c>
      <c r="E130" s="109">
        <v>0</v>
      </c>
      <c r="F130" s="110">
        <f>C130*E130</f>
        <v>0</v>
      </c>
    </row>
    <row r="131" spans="1:6" ht="17.25" customHeight="1" x14ac:dyDescent="0.2">
      <c r="A131" s="103" t="s">
        <v>139</v>
      </c>
      <c r="B131" s="123" t="s">
        <v>841</v>
      </c>
      <c r="C131" s="106">
        <v>5</v>
      </c>
      <c r="D131" s="106" t="s">
        <v>157</v>
      </c>
      <c r="E131" s="109">
        <v>0</v>
      </c>
      <c r="F131" s="110">
        <f>C131*E131</f>
        <v>0</v>
      </c>
    </row>
    <row r="132" spans="1:6" ht="17.25" customHeight="1" x14ac:dyDescent="0.2">
      <c r="A132" s="103" t="s">
        <v>141</v>
      </c>
      <c r="B132" s="111" t="s">
        <v>842</v>
      </c>
      <c r="C132" s="106">
        <v>9</v>
      </c>
      <c r="D132" s="106" t="s">
        <v>157</v>
      </c>
      <c r="E132" s="109">
        <v>0</v>
      </c>
      <c r="F132" s="110">
        <f>C132*E132</f>
        <v>0</v>
      </c>
    </row>
    <row r="133" spans="1:6" ht="17.25" customHeight="1" x14ac:dyDescent="0.2">
      <c r="A133" s="103"/>
      <c r="B133" s="62" t="s">
        <v>795</v>
      </c>
      <c r="C133" s="106"/>
      <c r="D133" s="106"/>
      <c r="E133" s="106"/>
      <c r="F133" s="107"/>
    </row>
    <row r="134" spans="1:6" ht="17.25" customHeight="1" x14ac:dyDescent="0.2">
      <c r="A134" s="103"/>
      <c r="B134" s="62" t="s">
        <v>800</v>
      </c>
      <c r="C134" s="106"/>
      <c r="D134" s="106"/>
      <c r="E134" s="106"/>
      <c r="F134" s="107"/>
    </row>
    <row r="135" spans="1:6" ht="30.75" customHeight="1" x14ac:dyDescent="0.2">
      <c r="A135" s="103"/>
      <c r="B135" s="65" t="s">
        <v>856</v>
      </c>
      <c r="C135" s="106"/>
      <c r="D135" s="106"/>
      <c r="E135" s="106"/>
      <c r="F135" s="107"/>
    </row>
    <row r="136" spans="1:6" ht="30.75" customHeight="1" x14ac:dyDescent="0.2">
      <c r="A136" s="103" t="s">
        <v>142</v>
      </c>
      <c r="B136" s="108" t="s">
        <v>857</v>
      </c>
      <c r="C136" s="106"/>
      <c r="D136" s="106" t="s">
        <v>152</v>
      </c>
      <c r="E136" s="109">
        <v>0</v>
      </c>
      <c r="F136" s="110">
        <f>E136</f>
        <v>0</v>
      </c>
    </row>
    <row r="137" spans="1:6" ht="30.75" customHeight="1" x14ac:dyDescent="0.2">
      <c r="A137" s="103" t="s">
        <v>143</v>
      </c>
      <c r="B137" s="108" t="s">
        <v>858</v>
      </c>
      <c r="C137" s="106"/>
      <c r="D137" s="106" t="s">
        <v>152</v>
      </c>
      <c r="E137" s="109">
        <v>0</v>
      </c>
      <c r="F137" s="110">
        <f>E137</f>
        <v>0</v>
      </c>
    </row>
    <row r="138" spans="1:6" ht="17.25" customHeight="1" x14ac:dyDescent="0.2">
      <c r="A138" s="103"/>
      <c r="B138" s="62" t="s">
        <v>859</v>
      </c>
      <c r="C138" s="106"/>
      <c r="D138" s="106"/>
      <c r="E138" s="106"/>
      <c r="F138" s="107"/>
    </row>
    <row r="139" spans="1:6" ht="17.25" customHeight="1" x14ac:dyDescent="0.2">
      <c r="A139" s="103"/>
      <c r="B139" s="68" t="s">
        <v>860</v>
      </c>
      <c r="C139" s="106"/>
      <c r="D139" s="106"/>
      <c r="E139" s="106"/>
      <c r="F139" s="107"/>
    </row>
    <row r="140" spans="1:6" ht="44.25" customHeight="1" x14ac:dyDescent="0.2">
      <c r="A140" s="103" t="s">
        <v>146</v>
      </c>
      <c r="B140" s="108" t="s">
        <v>861</v>
      </c>
      <c r="C140" s="106"/>
      <c r="D140" s="106" t="s">
        <v>152</v>
      </c>
      <c r="E140" s="109">
        <v>0</v>
      </c>
      <c r="F140" s="110">
        <f>E140</f>
        <v>0</v>
      </c>
    </row>
    <row r="141" spans="1:6" ht="17.25" customHeight="1" x14ac:dyDescent="0.2">
      <c r="A141" s="103"/>
      <c r="B141" s="68" t="s">
        <v>862</v>
      </c>
      <c r="C141" s="106"/>
      <c r="D141" s="106"/>
      <c r="E141" s="106"/>
      <c r="F141" s="107"/>
    </row>
    <row r="142" spans="1:6" ht="44.25" customHeight="1" x14ac:dyDescent="0.2">
      <c r="A142" s="103" t="s">
        <v>148</v>
      </c>
      <c r="B142" s="108" t="s">
        <v>863</v>
      </c>
      <c r="C142" s="106"/>
      <c r="D142" s="106" t="s">
        <v>152</v>
      </c>
      <c r="E142" s="109">
        <v>0</v>
      </c>
      <c r="F142" s="110">
        <f>E142</f>
        <v>0</v>
      </c>
    </row>
    <row r="143" spans="1:6" ht="17.25" customHeight="1" x14ac:dyDescent="0.2">
      <c r="A143" s="103"/>
      <c r="B143" s="62" t="s">
        <v>864</v>
      </c>
      <c r="C143" s="106"/>
      <c r="D143" s="106"/>
      <c r="E143" s="106"/>
      <c r="F143" s="107"/>
    </row>
    <row r="144" spans="1:6" ht="44.25" customHeight="1" x14ac:dyDescent="0.2">
      <c r="A144" s="103"/>
      <c r="B144" s="65" t="s">
        <v>865</v>
      </c>
      <c r="C144" s="106"/>
      <c r="D144" s="106"/>
      <c r="E144" s="106"/>
      <c r="F144" s="107"/>
    </row>
    <row r="145" spans="1:6" ht="17.25" customHeight="1" x14ac:dyDescent="0.2">
      <c r="A145" s="103" t="s">
        <v>150</v>
      </c>
      <c r="B145" s="123" t="s">
        <v>866</v>
      </c>
      <c r="C145" s="106">
        <v>461</v>
      </c>
      <c r="D145" s="106" t="s">
        <v>145</v>
      </c>
      <c r="E145" s="109">
        <v>0</v>
      </c>
      <c r="F145" s="110">
        <f>C145*E145</f>
        <v>0</v>
      </c>
    </row>
    <row r="146" spans="1:6" ht="17.25" customHeight="1" x14ac:dyDescent="0.2">
      <c r="A146" s="103" t="s">
        <v>153</v>
      </c>
      <c r="B146" s="123" t="s">
        <v>867</v>
      </c>
      <c r="C146" s="106">
        <v>65</v>
      </c>
      <c r="D146" s="106" t="s">
        <v>145</v>
      </c>
      <c r="E146" s="109">
        <v>0</v>
      </c>
      <c r="F146" s="110">
        <f>C146*E146</f>
        <v>0</v>
      </c>
    </row>
    <row r="147" spans="1:6" ht="17.25" customHeight="1" x14ac:dyDescent="0.2">
      <c r="A147" s="103" t="s">
        <v>155</v>
      </c>
      <c r="B147" s="123" t="s">
        <v>868</v>
      </c>
      <c r="C147" s="106">
        <v>80</v>
      </c>
      <c r="D147" s="106" t="s">
        <v>145</v>
      </c>
      <c r="E147" s="109">
        <v>0</v>
      </c>
      <c r="F147" s="110">
        <f>C147*E147</f>
        <v>0</v>
      </c>
    </row>
    <row r="148" spans="1:6" ht="17.25" customHeight="1" x14ac:dyDescent="0.2">
      <c r="A148" s="103" t="s">
        <v>157</v>
      </c>
      <c r="B148" s="123" t="s">
        <v>869</v>
      </c>
      <c r="C148" s="106">
        <v>18</v>
      </c>
      <c r="D148" s="106" t="s">
        <v>145</v>
      </c>
      <c r="E148" s="109">
        <v>0</v>
      </c>
      <c r="F148" s="110">
        <f>C148*E148</f>
        <v>0</v>
      </c>
    </row>
    <row r="149" spans="1:6" ht="44.25" customHeight="1" x14ac:dyDescent="0.2">
      <c r="A149" s="103"/>
      <c r="B149" s="65" t="s">
        <v>870</v>
      </c>
      <c r="C149" s="106"/>
      <c r="D149" s="106"/>
      <c r="E149" s="106"/>
      <c r="F149" s="107"/>
    </row>
    <row r="150" spans="1:6" ht="17.25" customHeight="1" x14ac:dyDescent="0.2">
      <c r="A150" s="103" t="s">
        <v>159</v>
      </c>
      <c r="B150" s="123" t="s">
        <v>866</v>
      </c>
      <c r="C150" s="106">
        <v>483</v>
      </c>
      <c r="D150" s="106" t="s">
        <v>145</v>
      </c>
      <c r="E150" s="109">
        <v>0</v>
      </c>
      <c r="F150" s="110">
        <f>C150*E150</f>
        <v>0</v>
      </c>
    </row>
    <row r="151" spans="1:6" ht="17.25" customHeight="1" x14ac:dyDescent="0.2">
      <c r="A151" s="103"/>
      <c r="B151" s="62" t="s">
        <v>194</v>
      </c>
      <c r="C151" s="106"/>
      <c r="D151" s="106"/>
      <c r="E151" s="106"/>
      <c r="F151" s="107"/>
    </row>
    <row r="152" spans="1:6" ht="13.5" customHeight="1" x14ac:dyDescent="0.2">
      <c r="A152" s="107"/>
      <c r="B152" s="57"/>
      <c r="C152" s="106"/>
      <c r="D152" s="106"/>
      <c r="E152" s="106"/>
      <c r="F152" s="107"/>
    </row>
    <row r="153" spans="1:6" ht="28.5" customHeight="1" x14ac:dyDescent="0.2">
      <c r="A153" s="114"/>
      <c r="B153" s="115"/>
      <c r="C153" s="115"/>
      <c r="D153" s="115"/>
      <c r="E153" s="116" t="s">
        <v>825</v>
      </c>
      <c r="F153" s="117">
        <f>F126+F127+F130+F131+F132+F136+F137+F140+F142+F145+F146+F147+F148+F150</f>
        <v>0</v>
      </c>
    </row>
    <row r="154" spans="1:6" ht="28.5" customHeight="1" x14ac:dyDescent="0.2">
      <c r="A154" s="114" t="s">
        <v>811</v>
      </c>
      <c r="B154" s="115"/>
      <c r="C154" s="115"/>
      <c r="D154" s="115"/>
      <c r="E154" s="115"/>
      <c r="F154" s="118"/>
    </row>
    <row r="155" spans="1:6" ht="28.5" customHeight="1" x14ac:dyDescent="0.2">
      <c r="A155" s="119"/>
      <c r="B155" s="77"/>
      <c r="C155" s="120" t="s">
        <v>125</v>
      </c>
      <c r="D155" s="120" t="s">
        <v>42</v>
      </c>
      <c r="E155" s="120" t="s">
        <v>126</v>
      </c>
      <c r="F155" s="119" t="s">
        <v>43</v>
      </c>
    </row>
    <row r="156" spans="1:6" ht="17.25" customHeight="1" x14ac:dyDescent="0.2">
      <c r="A156" s="103"/>
      <c r="B156" s="68" t="s">
        <v>871</v>
      </c>
      <c r="C156" s="104"/>
      <c r="D156" s="104"/>
      <c r="E156" s="104"/>
      <c r="F156" s="105"/>
    </row>
    <row r="157" spans="1:6" ht="44.25" customHeight="1" x14ac:dyDescent="0.2">
      <c r="A157" s="103" t="s">
        <v>132</v>
      </c>
      <c r="B157" s="108" t="s">
        <v>872</v>
      </c>
      <c r="C157" s="106"/>
      <c r="D157" s="106" t="s">
        <v>152</v>
      </c>
      <c r="E157" s="109">
        <v>1500</v>
      </c>
      <c r="F157" s="110">
        <f>E157</f>
        <v>1500</v>
      </c>
    </row>
    <row r="158" spans="1:6" ht="300" customHeight="1" x14ac:dyDescent="0.2">
      <c r="A158" s="107"/>
      <c r="B158" s="57"/>
      <c r="C158" s="106"/>
      <c r="D158" s="106"/>
      <c r="E158" s="106"/>
      <c r="F158" s="107"/>
    </row>
    <row r="159" spans="1:6" ht="300" customHeight="1" x14ac:dyDescent="0.2">
      <c r="A159" s="107"/>
      <c r="B159" s="57"/>
      <c r="C159" s="106"/>
      <c r="D159" s="106"/>
      <c r="E159" s="106"/>
      <c r="F159" s="107"/>
    </row>
    <row r="160" spans="1:6" ht="16.5" customHeight="1" x14ac:dyDescent="0.2">
      <c r="A160" s="107"/>
      <c r="B160" s="57"/>
      <c r="C160" s="106"/>
      <c r="D160" s="106"/>
      <c r="E160" s="106"/>
      <c r="F160" s="107"/>
    </row>
    <row r="161" spans="1:6" ht="28.5" customHeight="1" x14ac:dyDescent="0.2">
      <c r="A161" s="114"/>
      <c r="B161" s="115"/>
      <c r="C161" s="115"/>
      <c r="D161" s="115"/>
      <c r="E161" s="116" t="s">
        <v>825</v>
      </c>
      <c r="F161" s="117">
        <f>F157</f>
        <v>1500</v>
      </c>
    </row>
    <row r="162" spans="1:6" ht="28.5" customHeight="1" x14ac:dyDescent="0.2">
      <c r="A162" s="114" t="s">
        <v>811</v>
      </c>
      <c r="B162" s="115"/>
      <c r="C162" s="115"/>
      <c r="D162" s="115"/>
      <c r="E162" s="115"/>
      <c r="F162" s="118"/>
    </row>
    <row r="163" spans="1:6" ht="28.5" customHeight="1" x14ac:dyDescent="0.2">
      <c r="A163" s="119"/>
      <c r="B163" s="77"/>
      <c r="C163" s="120" t="s">
        <v>125</v>
      </c>
      <c r="D163" s="120" t="s">
        <v>42</v>
      </c>
      <c r="E163" s="120" t="s">
        <v>126</v>
      </c>
      <c r="F163" s="119" t="s">
        <v>43</v>
      </c>
    </row>
    <row r="164" spans="1:6" ht="17.25" customHeight="1" x14ac:dyDescent="0.2">
      <c r="A164" s="107"/>
      <c r="B164" s="80" t="s">
        <v>873</v>
      </c>
      <c r="C164" s="104"/>
      <c r="D164" s="104"/>
      <c r="E164" s="104"/>
      <c r="F164" s="105"/>
    </row>
    <row r="165" spans="1:6" ht="28.5" customHeight="1" x14ac:dyDescent="0.2">
      <c r="A165" s="107"/>
      <c r="B165" s="57"/>
      <c r="C165" s="106"/>
      <c r="D165" s="106"/>
      <c r="E165" s="106"/>
      <c r="F165" s="107"/>
    </row>
    <row r="166" spans="1:6" ht="17.25" customHeight="1" x14ac:dyDescent="0.2">
      <c r="A166" s="107"/>
      <c r="B166" s="81" t="s">
        <v>874</v>
      </c>
      <c r="C166" s="106"/>
      <c r="D166" s="106"/>
      <c r="E166" s="124" t="s">
        <v>3</v>
      </c>
      <c r="F166" s="110">
        <f>F25</f>
        <v>0</v>
      </c>
    </row>
    <row r="167" spans="1:6" ht="14.25" customHeight="1" x14ac:dyDescent="0.2">
      <c r="A167" s="107"/>
      <c r="B167" s="57"/>
      <c r="C167" s="106"/>
      <c r="D167" s="106"/>
      <c r="E167" s="106"/>
      <c r="F167" s="107"/>
    </row>
    <row r="168" spans="1:6" ht="17.25" customHeight="1" x14ac:dyDescent="0.2">
      <c r="A168" s="107"/>
      <c r="B168" s="81" t="s">
        <v>875</v>
      </c>
      <c r="C168" s="106"/>
      <c r="D168" s="106"/>
      <c r="E168" s="124" t="s">
        <v>3</v>
      </c>
      <c r="F168" s="110">
        <f>F49</f>
        <v>0</v>
      </c>
    </row>
    <row r="169" spans="1:6" ht="14.25" customHeight="1" x14ac:dyDescent="0.2">
      <c r="A169" s="107"/>
      <c r="B169" s="57"/>
      <c r="C169" s="106"/>
      <c r="D169" s="106"/>
      <c r="E169" s="106"/>
      <c r="F169" s="107"/>
    </row>
    <row r="170" spans="1:6" ht="17.25" customHeight="1" x14ac:dyDescent="0.2">
      <c r="A170" s="107"/>
      <c r="B170" s="81" t="s">
        <v>876</v>
      </c>
      <c r="C170" s="106"/>
      <c r="D170" s="106"/>
      <c r="E170" s="124" t="s">
        <v>3</v>
      </c>
      <c r="F170" s="110">
        <f>F74</f>
        <v>0</v>
      </c>
    </row>
    <row r="171" spans="1:6" ht="14.25" customHeight="1" x14ac:dyDescent="0.2">
      <c r="A171" s="107"/>
      <c r="B171" s="57"/>
      <c r="C171" s="106"/>
      <c r="D171" s="106"/>
      <c r="E171" s="106"/>
      <c r="F171" s="107"/>
    </row>
    <row r="172" spans="1:6" ht="17.25" customHeight="1" x14ac:dyDescent="0.2">
      <c r="A172" s="107"/>
      <c r="B172" s="81" t="s">
        <v>877</v>
      </c>
      <c r="C172" s="106"/>
      <c r="D172" s="106"/>
      <c r="E172" s="124" t="s">
        <v>3</v>
      </c>
      <c r="F172" s="110">
        <f>F101</f>
        <v>0</v>
      </c>
    </row>
    <row r="173" spans="1:6" ht="14.25" customHeight="1" x14ac:dyDescent="0.2">
      <c r="A173" s="107"/>
      <c r="B173" s="57"/>
      <c r="C173" s="106"/>
      <c r="D173" s="106"/>
      <c r="E173" s="106"/>
      <c r="F173" s="107"/>
    </row>
    <row r="174" spans="1:6" ht="17.25" customHeight="1" x14ac:dyDescent="0.2">
      <c r="A174" s="107"/>
      <c r="B174" s="81" t="s">
        <v>878</v>
      </c>
      <c r="C174" s="106"/>
      <c r="D174" s="106"/>
      <c r="E174" s="124" t="s">
        <v>3</v>
      </c>
      <c r="F174" s="110">
        <f>F123</f>
        <v>0</v>
      </c>
    </row>
    <row r="175" spans="1:6" ht="14.25" customHeight="1" x14ac:dyDescent="0.2">
      <c r="A175" s="107"/>
      <c r="B175" s="57"/>
      <c r="C175" s="106"/>
      <c r="D175" s="106"/>
      <c r="E175" s="106"/>
      <c r="F175" s="107"/>
    </row>
    <row r="176" spans="1:6" ht="17.25" customHeight="1" x14ac:dyDescent="0.2">
      <c r="A176" s="107"/>
      <c r="B176" s="81" t="s">
        <v>879</v>
      </c>
      <c r="C176" s="106"/>
      <c r="D176" s="106"/>
      <c r="E176" s="124" t="s">
        <v>3</v>
      </c>
      <c r="F176" s="110">
        <f>F153</f>
        <v>0</v>
      </c>
    </row>
    <row r="177" spans="1:6" ht="14.25" customHeight="1" x14ac:dyDescent="0.2">
      <c r="A177" s="107"/>
      <c r="B177" s="57"/>
      <c r="C177" s="106"/>
      <c r="D177" s="106"/>
      <c r="E177" s="106"/>
      <c r="F177" s="107"/>
    </row>
    <row r="178" spans="1:6" ht="17.25" customHeight="1" x14ac:dyDescent="0.2">
      <c r="A178" s="107"/>
      <c r="B178" s="81" t="s">
        <v>880</v>
      </c>
      <c r="C178" s="106"/>
      <c r="D178" s="106"/>
      <c r="E178" s="124" t="s">
        <v>3</v>
      </c>
      <c r="F178" s="110">
        <f>F161</f>
        <v>1500</v>
      </c>
    </row>
    <row r="179" spans="1:6" ht="14.25" customHeight="1" x14ac:dyDescent="0.2">
      <c r="A179" s="107"/>
      <c r="B179" s="57"/>
      <c r="C179" s="106"/>
      <c r="D179" s="106"/>
      <c r="E179" s="106"/>
      <c r="F179" s="107"/>
    </row>
    <row r="180" spans="1:6" ht="300" customHeight="1" x14ac:dyDescent="0.2">
      <c r="A180" s="107"/>
      <c r="B180" s="57"/>
      <c r="C180" s="106"/>
      <c r="D180" s="106"/>
      <c r="E180" s="106"/>
      <c r="F180" s="107"/>
    </row>
    <row r="181" spans="1:6" ht="111.75" customHeight="1" x14ac:dyDescent="0.2">
      <c r="A181" s="107"/>
      <c r="B181" s="57"/>
      <c r="C181" s="106"/>
      <c r="D181" s="106"/>
      <c r="E181" s="106"/>
      <c r="F181" s="107"/>
    </row>
    <row r="182" spans="1:6" ht="28.5" customHeight="1" x14ac:dyDescent="0.2">
      <c r="A182" s="114"/>
      <c r="B182" s="115"/>
      <c r="C182" s="115"/>
      <c r="D182" s="115"/>
      <c r="E182" s="116" t="s">
        <v>881</v>
      </c>
      <c r="F182" s="117">
        <f>F166+F168+F170+F172+F174+F176+F178</f>
        <v>1500</v>
      </c>
    </row>
  </sheetData>
  <sheetProtection algorithmName="SHA-512" hashValue="LONO4fzt5zEIWm9A0Iy/+ZNZgG7iwE+QiaAjWxeiiV6ur+QBHeTfw/NZ/DQzXPnfJ+b4tr4TjqZxBaovr99iZw==" saltValue="qzQsYQlLt7Yy9bETuEZDug==" spinCount="100000" sheet="1" objects="1" scenarios="1"/>
  <printOptions horizontalCentered="1"/>
  <pageMargins left="0" right="0" top="0.58333333333333337" bottom="0.58333333333333337" header="0.50555555555555554" footer="0.50555555555555554"/>
  <pageSetup scale="96" orientation="portrait" useFirstPageNumber="1" horizontalDpi="300" verticalDpi="300" r:id="rId1"/>
  <headerFooter>
    <oddFooter>&amp;CPage 07 / &amp;P</oddFooter>
  </headerFooter>
  <rowBreaks count="8" manualBreakCount="8">
    <brk id="25" max="16383" man="1"/>
    <brk id="49" max="16383" man="1"/>
    <brk id="74" max="16383" man="1"/>
    <brk id="101" max="16383" man="1"/>
    <brk id="123" max="16383" man="1"/>
    <brk id="153" max="16383" man="1"/>
    <brk id="161" max="16383" man="1"/>
    <brk id="18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A9B86-CE19-4BBA-8974-DB535F61260A}">
  <dimension ref="A1:G150"/>
  <sheetViews>
    <sheetView showGridLines="0" view="pageBreakPreview" zoomScaleNormal="100" zoomScaleSheetLayoutView="100" workbookViewId="0"/>
  </sheetViews>
  <sheetFormatPr defaultRowHeight="12.75" x14ac:dyDescent="0.2"/>
  <cols>
    <col min="1" max="1" width="5.7109375" style="99" customWidth="1"/>
    <col min="2" max="2" width="48.7109375" style="99" customWidth="1"/>
    <col min="3" max="3" width="9.140625" style="99"/>
    <col min="4" max="4" width="8.28515625" style="99" customWidth="1"/>
    <col min="5" max="5" width="10.85546875" style="99" customWidth="1"/>
    <col min="6" max="6" width="12.85546875" style="99" customWidth="1"/>
    <col min="7" max="16384" width="9.140625" style="99"/>
  </cols>
  <sheetData>
    <row r="1" spans="1:6" ht="28.5" customHeight="1" x14ac:dyDescent="0.2">
      <c r="A1" s="96" t="s">
        <v>882</v>
      </c>
      <c r="B1" s="97"/>
      <c r="C1" s="97"/>
      <c r="D1" s="97"/>
      <c r="E1" s="97"/>
      <c r="F1" s="98"/>
    </row>
    <row r="2" spans="1:6" ht="28.5" customHeight="1" x14ac:dyDescent="0.2">
      <c r="A2" s="100"/>
      <c r="B2" s="101"/>
      <c r="C2" s="102" t="s">
        <v>125</v>
      </c>
      <c r="D2" s="102" t="s">
        <v>42</v>
      </c>
      <c r="E2" s="102" t="s">
        <v>126</v>
      </c>
      <c r="F2" s="100" t="s">
        <v>43</v>
      </c>
    </row>
    <row r="3" spans="1:6" ht="17.25" customHeight="1" x14ac:dyDescent="0.2">
      <c r="A3" s="103"/>
      <c r="B3" s="125" t="s">
        <v>309</v>
      </c>
      <c r="C3" s="104"/>
      <c r="D3" s="104"/>
      <c r="E3" s="104"/>
      <c r="F3" s="105"/>
    </row>
    <row r="4" spans="1:6" ht="30.75" customHeight="1" x14ac:dyDescent="0.2">
      <c r="A4" s="103"/>
      <c r="B4" s="70" t="s">
        <v>375</v>
      </c>
      <c r="C4" s="106"/>
      <c r="D4" s="106"/>
      <c r="E4" s="106"/>
      <c r="F4" s="107"/>
    </row>
    <row r="5" spans="1:6" ht="17.25" customHeight="1" x14ac:dyDescent="0.2">
      <c r="A5" s="103"/>
      <c r="B5" s="62" t="s">
        <v>883</v>
      </c>
      <c r="C5" s="106"/>
      <c r="D5" s="106"/>
      <c r="E5" s="106"/>
      <c r="F5" s="107"/>
    </row>
    <row r="6" spans="1:6" ht="17.25" customHeight="1" x14ac:dyDescent="0.2">
      <c r="A6" s="103"/>
      <c r="B6" s="68" t="s">
        <v>453</v>
      </c>
      <c r="C6" s="106"/>
      <c r="D6" s="106"/>
      <c r="E6" s="106"/>
      <c r="F6" s="107"/>
    </row>
    <row r="7" spans="1:6" ht="17.25" customHeight="1" x14ac:dyDescent="0.2">
      <c r="A7" s="103" t="s">
        <v>132</v>
      </c>
      <c r="B7" s="123" t="s">
        <v>884</v>
      </c>
      <c r="C7" s="106">
        <v>16</v>
      </c>
      <c r="D7" s="106" t="s">
        <v>157</v>
      </c>
      <c r="E7" s="109">
        <v>0</v>
      </c>
      <c r="F7" s="110">
        <f>C7*E7</f>
        <v>0</v>
      </c>
    </row>
    <row r="8" spans="1:6" ht="17.25" customHeight="1" x14ac:dyDescent="0.2">
      <c r="A8" s="103" t="s">
        <v>135</v>
      </c>
      <c r="B8" s="123" t="s">
        <v>343</v>
      </c>
      <c r="C8" s="106">
        <v>6</v>
      </c>
      <c r="D8" s="106" t="s">
        <v>157</v>
      </c>
      <c r="E8" s="109">
        <v>0</v>
      </c>
      <c r="F8" s="110">
        <f>C8*E8</f>
        <v>0</v>
      </c>
    </row>
    <row r="9" spans="1:6" ht="17.25" customHeight="1" x14ac:dyDescent="0.2">
      <c r="A9" s="103" t="s">
        <v>137</v>
      </c>
      <c r="B9" s="123" t="s">
        <v>326</v>
      </c>
      <c r="C9" s="106">
        <v>77</v>
      </c>
      <c r="D9" s="106" t="s">
        <v>157</v>
      </c>
      <c r="E9" s="109">
        <v>0</v>
      </c>
      <c r="F9" s="110">
        <f>C9*E9</f>
        <v>0</v>
      </c>
    </row>
    <row r="10" spans="1:6" ht="17.25" customHeight="1" x14ac:dyDescent="0.2">
      <c r="A10" s="103" t="s">
        <v>139</v>
      </c>
      <c r="B10" s="123" t="s">
        <v>327</v>
      </c>
      <c r="C10" s="106">
        <v>38</v>
      </c>
      <c r="D10" s="106" t="s">
        <v>157</v>
      </c>
      <c r="E10" s="109">
        <v>0</v>
      </c>
      <c r="F10" s="110">
        <f>C10*E10</f>
        <v>0</v>
      </c>
    </row>
    <row r="11" spans="1:6" ht="17.25" customHeight="1" x14ac:dyDescent="0.2">
      <c r="A11" s="103"/>
      <c r="B11" s="68" t="s">
        <v>885</v>
      </c>
      <c r="C11" s="106"/>
      <c r="D11" s="106"/>
      <c r="E11" s="106"/>
      <c r="F11" s="107"/>
    </row>
    <row r="12" spans="1:6" ht="17.25" customHeight="1" x14ac:dyDescent="0.2">
      <c r="A12" s="103" t="s">
        <v>141</v>
      </c>
      <c r="B12" s="123" t="s">
        <v>467</v>
      </c>
      <c r="C12" s="106">
        <v>30</v>
      </c>
      <c r="D12" s="106" t="s">
        <v>157</v>
      </c>
      <c r="E12" s="109">
        <v>0</v>
      </c>
      <c r="F12" s="110">
        <f>C12*E12</f>
        <v>0</v>
      </c>
    </row>
    <row r="13" spans="1:6" ht="17.25" customHeight="1" x14ac:dyDescent="0.2">
      <c r="A13" s="103" t="s">
        <v>142</v>
      </c>
      <c r="B13" s="123" t="s">
        <v>468</v>
      </c>
      <c r="C13" s="106">
        <v>20</v>
      </c>
      <c r="D13" s="106" t="s">
        <v>157</v>
      </c>
      <c r="E13" s="109">
        <v>0</v>
      </c>
      <c r="F13" s="110">
        <f>C13*E13</f>
        <v>0</v>
      </c>
    </row>
    <row r="14" spans="1:6" ht="17.25" customHeight="1" x14ac:dyDescent="0.2">
      <c r="A14" s="103"/>
      <c r="B14" s="68" t="s">
        <v>886</v>
      </c>
      <c r="C14" s="106"/>
      <c r="D14" s="106"/>
      <c r="E14" s="106"/>
      <c r="F14" s="107"/>
    </row>
    <row r="15" spans="1:6" ht="17.25" customHeight="1" x14ac:dyDescent="0.2">
      <c r="A15" s="103" t="s">
        <v>143</v>
      </c>
      <c r="B15" s="123" t="s">
        <v>513</v>
      </c>
      <c r="C15" s="106">
        <v>1</v>
      </c>
      <c r="D15" s="106" t="s">
        <v>134</v>
      </c>
      <c r="E15" s="109">
        <v>0</v>
      </c>
      <c r="F15" s="110">
        <f t="shared" ref="F15:F21" si="0">C15*E15</f>
        <v>0</v>
      </c>
    </row>
    <row r="16" spans="1:6" ht="17.25" customHeight="1" x14ac:dyDescent="0.2">
      <c r="A16" s="103" t="s">
        <v>146</v>
      </c>
      <c r="B16" s="123" t="s">
        <v>515</v>
      </c>
      <c r="C16" s="106">
        <v>1</v>
      </c>
      <c r="D16" s="106" t="s">
        <v>134</v>
      </c>
      <c r="E16" s="109">
        <v>0</v>
      </c>
      <c r="F16" s="110">
        <f t="shared" si="0"/>
        <v>0</v>
      </c>
    </row>
    <row r="17" spans="1:6" ht="30.75" customHeight="1" x14ac:dyDescent="0.2">
      <c r="A17" s="103" t="s">
        <v>148</v>
      </c>
      <c r="B17" s="108" t="s">
        <v>516</v>
      </c>
      <c r="C17" s="106">
        <v>1</v>
      </c>
      <c r="D17" s="106" t="s">
        <v>134</v>
      </c>
      <c r="E17" s="109">
        <v>0</v>
      </c>
      <c r="F17" s="110">
        <f t="shared" si="0"/>
        <v>0</v>
      </c>
    </row>
    <row r="18" spans="1:6" ht="17.25" customHeight="1" x14ac:dyDescent="0.2">
      <c r="A18" s="103" t="s">
        <v>150</v>
      </c>
      <c r="B18" s="123" t="s">
        <v>525</v>
      </c>
      <c r="C18" s="106">
        <v>1</v>
      </c>
      <c r="D18" s="106" t="s">
        <v>134</v>
      </c>
      <c r="E18" s="109">
        <v>0</v>
      </c>
      <c r="F18" s="110">
        <f t="shared" si="0"/>
        <v>0</v>
      </c>
    </row>
    <row r="19" spans="1:6" ht="17.25" customHeight="1" x14ac:dyDescent="0.2">
      <c r="A19" s="103" t="s">
        <v>153</v>
      </c>
      <c r="B19" s="123" t="s">
        <v>526</v>
      </c>
      <c r="C19" s="106">
        <v>1</v>
      </c>
      <c r="D19" s="106" t="s">
        <v>134</v>
      </c>
      <c r="E19" s="109">
        <v>0</v>
      </c>
      <c r="F19" s="110">
        <f t="shared" si="0"/>
        <v>0</v>
      </c>
    </row>
    <row r="20" spans="1:6" ht="17.25" customHeight="1" x14ac:dyDescent="0.2">
      <c r="A20" s="103" t="s">
        <v>155</v>
      </c>
      <c r="B20" s="123" t="s">
        <v>527</v>
      </c>
      <c r="C20" s="106">
        <v>2</v>
      </c>
      <c r="D20" s="106" t="s">
        <v>134</v>
      </c>
      <c r="E20" s="109">
        <v>0</v>
      </c>
      <c r="F20" s="110">
        <f t="shared" si="0"/>
        <v>0</v>
      </c>
    </row>
    <row r="21" spans="1:6" ht="30.75" customHeight="1" x14ac:dyDescent="0.2">
      <c r="A21" s="103" t="s">
        <v>157</v>
      </c>
      <c r="B21" s="108" t="s">
        <v>535</v>
      </c>
      <c r="C21" s="106">
        <v>1</v>
      </c>
      <c r="D21" s="106" t="s">
        <v>134</v>
      </c>
      <c r="E21" s="109">
        <v>0</v>
      </c>
      <c r="F21" s="110">
        <f t="shared" si="0"/>
        <v>0</v>
      </c>
    </row>
    <row r="22" spans="1:6" ht="17.25" customHeight="1" x14ac:dyDescent="0.2">
      <c r="A22" s="103"/>
      <c r="B22" s="68" t="s">
        <v>488</v>
      </c>
      <c r="C22" s="106"/>
      <c r="D22" s="106"/>
      <c r="E22" s="106"/>
      <c r="F22" s="107"/>
    </row>
    <row r="23" spans="1:6" ht="17.25" customHeight="1" x14ac:dyDescent="0.2">
      <c r="A23" s="103" t="s">
        <v>159</v>
      </c>
      <c r="B23" s="123" t="s">
        <v>252</v>
      </c>
      <c r="C23" s="106">
        <v>25</v>
      </c>
      <c r="D23" s="106" t="s">
        <v>145</v>
      </c>
      <c r="E23" s="109">
        <v>0</v>
      </c>
      <c r="F23" s="110">
        <f>C23*E23</f>
        <v>0</v>
      </c>
    </row>
    <row r="24" spans="1:6" ht="17.25" customHeight="1" x14ac:dyDescent="0.2">
      <c r="A24" s="103"/>
      <c r="B24" s="68" t="s">
        <v>887</v>
      </c>
      <c r="C24" s="106"/>
      <c r="D24" s="106"/>
      <c r="E24" s="106"/>
      <c r="F24" s="107"/>
    </row>
    <row r="25" spans="1:6" ht="17.25" customHeight="1" x14ac:dyDescent="0.2">
      <c r="A25" s="103" t="s">
        <v>161</v>
      </c>
      <c r="B25" s="123" t="s">
        <v>502</v>
      </c>
      <c r="C25" s="106">
        <v>8</v>
      </c>
      <c r="D25" s="106" t="s">
        <v>157</v>
      </c>
      <c r="E25" s="109">
        <v>0</v>
      </c>
      <c r="F25" s="110">
        <f>C25*E25</f>
        <v>0</v>
      </c>
    </row>
    <row r="26" spans="1:6" ht="17.25" customHeight="1" x14ac:dyDescent="0.2">
      <c r="A26" s="103" t="s">
        <v>162</v>
      </c>
      <c r="B26" s="123" t="s">
        <v>888</v>
      </c>
      <c r="C26" s="106">
        <v>5</v>
      </c>
      <c r="D26" s="106" t="s">
        <v>157</v>
      </c>
      <c r="E26" s="109">
        <v>0</v>
      </c>
      <c r="F26" s="110">
        <f>C26*E26</f>
        <v>0</v>
      </c>
    </row>
    <row r="27" spans="1:6" ht="17.25" customHeight="1" x14ac:dyDescent="0.2">
      <c r="A27" s="103" t="s">
        <v>179</v>
      </c>
      <c r="B27" s="123" t="s">
        <v>503</v>
      </c>
      <c r="C27" s="106">
        <v>14</v>
      </c>
      <c r="D27" s="106" t="s">
        <v>157</v>
      </c>
      <c r="E27" s="109">
        <v>0</v>
      </c>
      <c r="F27" s="110">
        <f>C27*E27</f>
        <v>0</v>
      </c>
    </row>
    <row r="28" spans="1:6" ht="17.25" customHeight="1" x14ac:dyDescent="0.2">
      <c r="A28" s="103" t="s">
        <v>181</v>
      </c>
      <c r="B28" s="123" t="s">
        <v>498</v>
      </c>
      <c r="C28" s="106">
        <v>4</v>
      </c>
      <c r="D28" s="106" t="s">
        <v>157</v>
      </c>
      <c r="E28" s="109">
        <v>0</v>
      </c>
      <c r="F28" s="110">
        <f>C28*E28</f>
        <v>0</v>
      </c>
    </row>
    <row r="29" spans="1:6" ht="17.25" customHeight="1" x14ac:dyDescent="0.2">
      <c r="A29" s="103" t="s">
        <v>292</v>
      </c>
      <c r="B29" s="123" t="s">
        <v>499</v>
      </c>
      <c r="C29" s="106">
        <v>4</v>
      </c>
      <c r="D29" s="106" t="s">
        <v>157</v>
      </c>
      <c r="E29" s="109">
        <v>0</v>
      </c>
      <c r="F29" s="110">
        <f>C29*E29</f>
        <v>0</v>
      </c>
    </row>
    <row r="30" spans="1:6" ht="17.25" customHeight="1" x14ac:dyDescent="0.2">
      <c r="A30" s="103"/>
      <c r="B30" s="68" t="s">
        <v>330</v>
      </c>
      <c r="C30" s="106"/>
      <c r="D30" s="106"/>
      <c r="E30" s="106"/>
      <c r="F30" s="107"/>
    </row>
    <row r="31" spans="1:6" ht="17.25" customHeight="1" x14ac:dyDescent="0.2">
      <c r="A31" s="103" t="s">
        <v>293</v>
      </c>
      <c r="B31" s="123" t="s">
        <v>889</v>
      </c>
      <c r="C31" s="106">
        <v>138</v>
      </c>
      <c r="D31" s="106" t="s">
        <v>157</v>
      </c>
      <c r="E31" s="109">
        <v>0</v>
      </c>
      <c r="F31" s="110">
        <f>C31*E31</f>
        <v>0</v>
      </c>
    </row>
    <row r="32" spans="1:6" ht="17.25" customHeight="1" x14ac:dyDescent="0.2">
      <c r="A32" s="103"/>
      <c r="B32" s="68" t="s">
        <v>890</v>
      </c>
      <c r="C32" s="106"/>
      <c r="D32" s="106"/>
      <c r="E32" s="106"/>
      <c r="F32" s="107"/>
    </row>
    <row r="33" spans="1:6" ht="17.25" customHeight="1" x14ac:dyDescent="0.2">
      <c r="A33" s="103" t="s">
        <v>295</v>
      </c>
      <c r="B33" s="123" t="s">
        <v>891</v>
      </c>
      <c r="C33" s="106">
        <v>184</v>
      </c>
      <c r="D33" s="106" t="s">
        <v>157</v>
      </c>
      <c r="E33" s="109">
        <v>0</v>
      </c>
      <c r="F33" s="110">
        <f>C33*E33</f>
        <v>0</v>
      </c>
    </row>
    <row r="34" spans="1:6" ht="17.25" customHeight="1" x14ac:dyDescent="0.2">
      <c r="A34" s="103" t="s">
        <v>892</v>
      </c>
      <c r="B34" s="123" t="s">
        <v>893</v>
      </c>
      <c r="C34" s="106">
        <v>271</v>
      </c>
      <c r="D34" s="106" t="s">
        <v>157</v>
      </c>
      <c r="E34" s="109">
        <v>0</v>
      </c>
      <c r="F34" s="110">
        <f>C34*E34</f>
        <v>0</v>
      </c>
    </row>
    <row r="35" spans="1:6" ht="17.25" customHeight="1" x14ac:dyDescent="0.2">
      <c r="A35" s="103"/>
      <c r="B35" s="62" t="s">
        <v>894</v>
      </c>
      <c r="C35" s="106"/>
      <c r="D35" s="106"/>
      <c r="E35" s="106"/>
      <c r="F35" s="107"/>
    </row>
    <row r="36" spans="1:6" ht="68.25" customHeight="1" x14ac:dyDescent="0.2">
      <c r="A36" s="107"/>
      <c r="B36" s="57"/>
      <c r="C36" s="106"/>
      <c r="D36" s="106"/>
      <c r="E36" s="106"/>
      <c r="F36" s="107"/>
    </row>
    <row r="37" spans="1:6" ht="28.5" customHeight="1" x14ac:dyDescent="0.2">
      <c r="A37" s="114"/>
      <c r="B37" s="115"/>
      <c r="C37" s="115"/>
      <c r="D37" s="115"/>
      <c r="E37" s="116" t="s">
        <v>747</v>
      </c>
      <c r="F37" s="117">
        <f>F7+F8+F9+F10+F12+F13+F15+F16+F17+F18+F19+F20+F21+F23+F25+F26+F27+F28+F29+F31+F33+F34</f>
        <v>0</v>
      </c>
    </row>
    <row r="38" spans="1:6" ht="28.5" customHeight="1" x14ac:dyDescent="0.2">
      <c r="A38" s="114" t="s">
        <v>882</v>
      </c>
      <c r="B38" s="115"/>
      <c r="C38" s="115"/>
      <c r="D38" s="115"/>
      <c r="E38" s="115"/>
      <c r="F38" s="118"/>
    </row>
    <row r="39" spans="1:6" ht="28.5" customHeight="1" x14ac:dyDescent="0.2">
      <c r="A39" s="119"/>
      <c r="B39" s="77"/>
      <c r="C39" s="120" t="s">
        <v>125</v>
      </c>
      <c r="D39" s="120" t="s">
        <v>42</v>
      </c>
      <c r="E39" s="120" t="s">
        <v>126</v>
      </c>
      <c r="F39" s="119" t="s">
        <v>43</v>
      </c>
    </row>
    <row r="40" spans="1:6" ht="71.25" customHeight="1" x14ac:dyDescent="0.2">
      <c r="A40" s="103"/>
      <c r="B40" s="70" t="s">
        <v>895</v>
      </c>
      <c r="C40" s="104"/>
      <c r="D40" s="104"/>
      <c r="E40" s="104"/>
      <c r="F40" s="105"/>
    </row>
    <row r="41" spans="1:6" ht="17.25" customHeight="1" x14ac:dyDescent="0.2">
      <c r="A41" s="103"/>
      <c r="B41" s="68" t="s">
        <v>896</v>
      </c>
      <c r="C41" s="106"/>
      <c r="D41" s="106"/>
      <c r="E41" s="106"/>
      <c r="F41" s="107"/>
    </row>
    <row r="42" spans="1:6" ht="17.25" customHeight="1" x14ac:dyDescent="0.2">
      <c r="A42" s="103" t="s">
        <v>132</v>
      </c>
      <c r="B42" s="123" t="s">
        <v>897</v>
      </c>
      <c r="C42" s="106">
        <v>355</v>
      </c>
      <c r="D42" s="106" t="s">
        <v>145</v>
      </c>
      <c r="E42" s="109">
        <v>0</v>
      </c>
      <c r="F42" s="110">
        <f>C42*E42</f>
        <v>0</v>
      </c>
    </row>
    <row r="43" spans="1:6" ht="30.75" customHeight="1" x14ac:dyDescent="0.2">
      <c r="A43" s="103" t="s">
        <v>135</v>
      </c>
      <c r="B43" s="108" t="s">
        <v>898</v>
      </c>
      <c r="C43" s="106">
        <v>21</v>
      </c>
      <c r="D43" s="106" t="s">
        <v>157</v>
      </c>
      <c r="E43" s="109">
        <v>0</v>
      </c>
      <c r="F43" s="110">
        <f>C43*E43</f>
        <v>0</v>
      </c>
    </row>
    <row r="44" spans="1:6" ht="84.75" customHeight="1" x14ac:dyDescent="0.2">
      <c r="A44" s="103"/>
      <c r="B44" s="70" t="s">
        <v>899</v>
      </c>
      <c r="C44" s="106"/>
      <c r="D44" s="106"/>
      <c r="E44" s="106"/>
      <c r="F44" s="107"/>
    </row>
    <row r="45" spans="1:6" ht="17.25" customHeight="1" x14ac:dyDescent="0.2">
      <c r="A45" s="103"/>
      <c r="B45" s="68" t="s">
        <v>896</v>
      </c>
      <c r="C45" s="106"/>
      <c r="D45" s="106"/>
      <c r="E45" s="106"/>
      <c r="F45" s="107"/>
    </row>
    <row r="46" spans="1:6" ht="17.25" customHeight="1" x14ac:dyDescent="0.2">
      <c r="A46" s="103" t="s">
        <v>137</v>
      </c>
      <c r="B46" s="123" t="s">
        <v>900</v>
      </c>
      <c r="C46" s="106">
        <v>197</v>
      </c>
      <c r="D46" s="106" t="s">
        <v>145</v>
      </c>
      <c r="E46" s="109">
        <v>0</v>
      </c>
      <c r="F46" s="110">
        <f>C46*E46</f>
        <v>0</v>
      </c>
    </row>
    <row r="47" spans="1:6" ht="17.25" customHeight="1" x14ac:dyDescent="0.2">
      <c r="A47" s="103" t="s">
        <v>139</v>
      </c>
      <c r="B47" s="123" t="s">
        <v>901</v>
      </c>
      <c r="C47" s="106">
        <v>16</v>
      </c>
      <c r="D47" s="106" t="s">
        <v>157</v>
      </c>
      <c r="E47" s="109">
        <v>0</v>
      </c>
      <c r="F47" s="110">
        <f>C47*E47</f>
        <v>0</v>
      </c>
    </row>
    <row r="48" spans="1:6" ht="71.25" customHeight="1" x14ac:dyDescent="0.2">
      <c r="A48" s="103"/>
      <c r="B48" s="70" t="s">
        <v>902</v>
      </c>
      <c r="C48" s="106"/>
      <c r="D48" s="106"/>
      <c r="E48" s="106"/>
      <c r="F48" s="107"/>
    </row>
    <row r="49" spans="1:6" ht="17.25" customHeight="1" x14ac:dyDescent="0.2">
      <c r="A49" s="103"/>
      <c r="B49" s="68" t="s">
        <v>896</v>
      </c>
      <c r="C49" s="106"/>
      <c r="D49" s="106"/>
      <c r="E49" s="106"/>
      <c r="F49" s="107"/>
    </row>
    <row r="50" spans="1:6" ht="17.25" customHeight="1" x14ac:dyDescent="0.2">
      <c r="A50" s="103" t="s">
        <v>141</v>
      </c>
      <c r="B50" s="123" t="s">
        <v>900</v>
      </c>
      <c r="C50" s="106">
        <v>359</v>
      </c>
      <c r="D50" s="106" t="s">
        <v>145</v>
      </c>
      <c r="E50" s="109">
        <v>0</v>
      </c>
      <c r="F50" s="110">
        <f>C50*E50</f>
        <v>0</v>
      </c>
    </row>
    <row r="51" spans="1:6" ht="17.25" customHeight="1" x14ac:dyDescent="0.2">
      <c r="A51" s="103" t="s">
        <v>142</v>
      </c>
      <c r="B51" s="123" t="s">
        <v>901</v>
      </c>
      <c r="C51" s="106">
        <v>5</v>
      </c>
      <c r="D51" s="106" t="s">
        <v>157</v>
      </c>
      <c r="E51" s="109">
        <v>0</v>
      </c>
      <c r="F51" s="110">
        <f>C51*E51</f>
        <v>0</v>
      </c>
    </row>
    <row r="52" spans="1:6" ht="84.75" customHeight="1" x14ac:dyDescent="0.2">
      <c r="A52" s="103"/>
      <c r="B52" s="70" t="s">
        <v>903</v>
      </c>
      <c r="C52" s="106"/>
      <c r="D52" s="106"/>
      <c r="E52" s="106"/>
      <c r="F52" s="107"/>
    </row>
    <row r="53" spans="1:6" ht="17.25" customHeight="1" x14ac:dyDescent="0.2">
      <c r="A53" s="103"/>
      <c r="B53" s="68" t="s">
        <v>896</v>
      </c>
      <c r="C53" s="106"/>
      <c r="D53" s="106"/>
      <c r="E53" s="106"/>
      <c r="F53" s="107"/>
    </row>
    <row r="54" spans="1:6" ht="17.25" customHeight="1" x14ac:dyDescent="0.2">
      <c r="A54" s="103" t="s">
        <v>143</v>
      </c>
      <c r="B54" s="123" t="s">
        <v>900</v>
      </c>
      <c r="C54" s="106">
        <v>298</v>
      </c>
      <c r="D54" s="106" t="s">
        <v>145</v>
      </c>
      <c r="E54" s="109">
        <v>0</v>
      </c>
      <c r="F54" s="110">
        <f>C54*E54</f>
        <v>0</v>
      </c>
    </row>
    <row r="55" spans="1:6" ht="17.25" customHeight="1" x14ac:dyDescent="0.2">
      <c r="A55" s="103"/>
      <c r="B55" s="68" t="s">
        <v>904</v>
      </c>
      <c r="C55" s="106"/>
      <c r="D55" s="106"/>
      <c r="E55" s="106"/>
      <c r="F55" s="107"/>
    </row>
    <row r="56" spans="1:6" ht="17.25" customHeight="1" x14ac:dyDescent="0.2">
      <c r="A56" s="103" t="s">
        <v>146</v>
      </c>
      <c r="B56" s="123" t="s">
        <v>900</v>
      </c>
      <c r="C56" s="106">
        <v>298</v>
      </c>
      <c r="D56" s="106" t="s">
        <v>145</v>
      </c>
      <c r="E56" s="109">
        <v>0</v>
      </c>
      <c r="F56" s="110">
        <f>C56*E56</f>
        <v>0</v>
      </c>
    </row>
    <row r="57" spans="1:6" ht="30.75" customHeight="1" x14ac:dyDescent="0.2">
      <c r="A57" s="103" t="s">
        <v>148</v>
      </c>
      <c r="B57" s="108" t="s">
        <v>905</v>
      </c>
      <c r="C57" s="106">
        <v>150</v>
      </c>
      <c r="D57" s="106" t="s">
        <v>157</v>
      </c>
      <c r="E57" s="109">
        <v>0</v>
      </c>
      <c r="F57" s="110">
        <f>C57*E57</f>
        <v>0</v>
      </c>
    </row>
    <row r="58" spans="1:6" ht="84.75" customHeight="1" x14ac:dyDescent="0.2">
      <c r="A58" s="103"/>
      <c r="B58" s="70" t="s">
        <v>906</v>
      </c>
      <c r="C58" s="106"/>
      <c r="D58" s="106"/>
      <c r="E58" s="106"/>
      <c r="F58" s="107"/>
    </row>
    <row r="59" spans="1:6" x14ac:dyDescent="0.2">
      <c r="A59" s="107"/>
      <c r="B59" s="57"/>
      <c r="C59" s="106"/>
      <c r="D59" s="106"/>
      <c r="E59" s="106"/>
      <c r="F59" s="107"/>
    </row>
    <row r="60" spans="1:6" ht="28.5" customHeight="1" x14ac:dyDescent="0.2">
      <c r="A60" s="114"/>
      <c r="B60" s="115"/>
      <c r="C60" s="115"/>
      <c r="D60" s="115"/>
      <c r="E60" s="116" t="s">
        <v>747</v>
      </c>
      <c r="F60" s="117">
        <f>F42+F43+F46+F47+F50+F51+F54+F56+F57</f>
        <v>0</v>
      </c>
    </row>
    <row r="61" spans="1:6" ht="28.5" customHeight="1" x14ac:dyDescent="0.2">
      <c r="A61" s="114" t="s">
        <v>882</v>
      </c>
      <c r="B61" s="115"/>
      <c r="C61" s="115"/>
      <c r="D61" s="115"/>
      <c r="E61" s="115"/>
      <c r="F61" s="118"/>
    </row>
    <row r="62" spans="1:6" ht="28.5" customHeight="1" x14ac:dyDescent="0.2">
      <c r="A62" s="119"/>
      <c r="B62" s="77"/>
      <c r="C62" s="120" t="s">
        <v>125</v>
      </c>
      <c r="D62" s="120" t="s">
        <v>42</v>
      </c>
      <c r="E62" s="120" t="s">
        <v>126</v>
      </c>
      <c r="F62" s="119" t="s">
        <v>43</v>
      </c>
    </row>
    <row r="63" spans="1:6" ht="17.25" customHeight="1" x14ac:dyDescent="0.2">
      <c r="A63" s="103"/>
      <c r="B63" s="68" t="s">
        <v>896</v>
      </c>
      <c r="C63" s="104"/>
      <c r="D63" s="104"/>
      <c r="E63" s="104"/>
      <c r="F63" s="105"/>
    </row>
    <row r="64" spans="1:6" ht="17.25" customHeight="1" x14ac:dyDescent="0.2">
      <c r="A64" s="103" t="s">
        <v>132</v>
      </c>
      <c r="B64" s="123" t="s">
        <v>901</v>
      </c>
      <c r="C64" s="106">
        <v>90</v>
      </c>
      <c r="D64" s="106" t="s">
        <v>157</v>
      </c>
      <c r="E64" s="109">
        <v>0</v>
      </c>
      <c r="F64" s="110">
        <f>C64*E64</f>
        <v>0</v>
      </c>
    </row>
    <row r="65" spans="1:6" ht="71.25" customHeight="1" x14ac:dyDescent="0.2">
      <c r="A65" s="103"/>
      <c r="B65" s="70" t="s">
        <v>907</v>
      </c>
      <c r="C65" s="106"/>
      <c r="D65" s="106"/>
      <c r="E65" s="106"/>
      <c r="F65" s="107"/>
    </row>
    <row r="66" spans="1:6" ht="17.25" customHeight="1" x14ac:dyDescent="0.2">
      <c r="A66" s="103"/>
      <c r="B66" s="68" t="s">
        <v>896</v>
      </c>
      <c r="C66" s="106"/>
      <c r="D66" s="106"/>
      <c r="E66" s="106"/>
      <c r="F66" s="107"/>
    </row>
    <row r="67" spans="1:6" ht="17.25" customHeight="1" x14ac:dyDescent="0.2">
      <c r="A67" s="103" t="s">
        <v>135</v>
      </c>
      <c r="B67" s="123" t="s">
        <v>900</v>
      </c>
      <c r="C67" s="106">
        <v>16</v>
      </c>
      <c r="D67" s="106" t="s">
        <v>145</v>
      </c>
      <c r="E67" s="109">
        <v>0</v>
      </c>
      <c r="F67" s="110">
        <f>C67*E67</f>
        <v>0</v>
      </c>
    </row>
    <row r="68" spans="1:6" ht="17.25" customHeight="1" x14ac:dyDescent="0.2">
      <c r="A68" s="103" t="s">
        <v>137</v>
      </c>
      <c r="B68" s="123" t="s">
        <v>901</v>
      </c>
      <c r="C68" s="106">
        <v>283</v>
      </c>
      <c r="D68" s="106" t="s">
        <v>157</v>
      </c>
      <c r="E68" s="109">
        <v>0</v>
      </c>
      <c r="F68" s="110">
        <f>C68*E68</f>
        <v>0</v>
      </c>
    </row>
    <row r="69" spans="1:6" ht="17.25" customHeight="1" x14ac:dyDescent="0.2">
      <c r="A69" s="103" t="s">
        <v>139</v>
      </c>
      <c r="B69" s="123" t="s">
        <v>908</v>
      </c>
      <c r="C69" s="106">
        <v>37</v>
      </c>
      <c r="D69" s="106" t="s">
        <v>157</v>
      </c>
      <c r="E69" s="109">
        <v>0</v>
      </c>
      <c r="F69" s="110">
        <f>C69*E69</f>
        <v>0</v>
      </c>
    </row>
    <row r="70" spans="1:6" ht="71.25" customHeight="1" x14ac:dyDescent="0.2">
      <c r="A70" s="103"/>
      <c r="B70" s="70" t="s">
        <v>909</v>
      </c>
      <c r="C70" s="106"/>
      <c r="D70" s="106"/>
      <c r="E70" s="106"/>
      <c r="F70" s="107"/>
    </row>
    <row r="71" spans="1:6" ht="17.25" customHeight="1" x14ac:dyDescent="0.2">
      <c r="A71" s="103"/>
      <c r="B71" s="68" t="s">
        <v>910</v>
      </c>
      <c r="C71" s="106"/>
      <c r="D71" s="106"/>
      <c r="E71" s="106"/>
      <c r="F71" s="107"/>
    </row>
    <row r="72" spans="1:6" ht="71.25" customHeight="1" x14ac:dyDescent="0.2">
      <c r="A72" s="103" t="s">
        <v>141</v>
      </c>
      <c r="B72" s="108" t="s">
        <v>911</v>
      </c>
      <c r="C72" s="106">
        <v>9</v>
      </c>
      <c r="D72" s="106" t="s">
        <v>145</v>
      </c>
      <c r="E72" s="109">
        <v>0</v>
      </c>
      <c r="F72" s="110">
        <f>C72*E72</f>
        <v>0</v>
      </c>
    </row>
    <row r="73" spans="1:6" ht="17.25" customHeight="1" x14ac:dyDescent="0.2">
      <c r="A73" s="103" t="s">
        <v>142</v>
      </c>
      <c r="B73" s="123" t="s">
        <v>908</v>
      </c>
      <c r="C73" s="106">
        <v>9</v>
      </c>
      <c r="D73" s="106" t="s">
        <v>157</v>
      </c>
      <c r="E73" s="109">
        <v>0</v>
      </c>
      <c r="F73" s="110">
        <f>C73*E73</f>
        <v>0</v>
      </c>
    </row>
    <row r="74" spans="1:6" ht="71.25" customHeight="1" x14ac:dyDescent="0.2">
      <c r="A74" s="103"/>
      <c r="B74" s="70" t="s">
        <v>912</v>
      </c>
      <c r="C74" s="106"/>
      <c r="D74" s="106"/>
      <c r="E74" s="106"/>
      <c r="F74" s="107"/>
    </row>
    <row r="75" spans="1:6" ht="17.25" customHeight="1" x14ac:dyDescent="0.2">
      <c r="A75" s="103"/>
      <c r="B75" s="68" t="s">
        <v>904</v>
      </c>
      <c r="C75" s="106"/>
      <c r="D75" s="106"/>
      <c r="E75" s="106"/>
      <c r="F75" s="107"/>
    </row>
    <row r="76" spans="1:6" ht="30.75" customHeight="1" x14ac:dyDescent="0.2">
      <c r="A76" s="103" t="s">
        <v>143</v>
      </c>
      <c r="B76" s="108" t="s">
        <v>905</v>
      </c>
      <c r="C76" s="106">
        <v>150</v>
      </c>
      <c r="D76" s="106" t="s">
        <v>157</v>
      </c>
      <c r="E76" s="109">
        <v>0</v>
      </c>
      <c r="F76" s="110">
        <f>C76*E76</f>
        <v>0</v>
      </c>
    </row>
    <row r="77" spans="1:6" ht="17.25" customHeight="1" x14ac:dyDescent="0.2">
      <c r="A77" s="103"/>
      <c r="B77" s="125" t="s">
        <v>621</v>
      </c>
      <c r="C77" s="106"/>
      <c r="D77" s="106"/>
      <c r="E77" s="106"/>
      <c r="F77" s="107"/>
    </row>
    <row r="78" spans="1:6" ht="30.75" customHeight="1" x14ac:dyDescent="0.2">
      <c r="A78" s="103"/>
      <c r="B78" s="70" t="s">
        <v>375</v>
      </c>
      <c r="C78" s="106"/>
      <c r="D78" s="106"/>
      <c r="E78" s="106"/>
      <c r="F78" s="107"/>
    </row>
    <row r="79" spans="1:6" ht="17.25" customHeight="1" x14ac:dyDescent="0.2">
      <c r="A79" s="103"/>
      <c r="B79" s="62" t="s">
        <v>883</v>
      </c>
      <c r="C79" s="106"/>
      <c r="D79" s="106"/>
      <c r="E79" s="106"/>
      <c r="F79" s="107"/>
    </row>
    <row r="80" spans="1:6" ht="17.25" customHeight="1" x14ac:dyDescent="0.2">
      <c r="A80" s="103"/>
      <c r="B80" s="68" t="s">
        <v>453</v>
      </c>
      <c r="C80" s="106"/>
      <c r="D80" s="106"/>
      <c r="E80" s="106"/>
      <c r="F80" s="107"/>
    </row>
    <row r="81" spans="1:7" ht="17.25" customHeight="1" x14ac:dyDescent="0.2">
      <c r="A81" s="103" t="s">
        <v>146</v>
      </c>
      <c r="B81" s="123" t="s">
        <v>913</v>
      </c>
      <c r="C81" s="106">
        <v>8</v>
      </c>
      <c r="D81" s="106" t="s">
        <v>157</v>
      </c>
      <c r="E81" s="109">
        <v>0</v>
      </c>
      <c r="F81" s="110">
        <f>C81*E81</f>
        <v>0</v>
      </c>
    </row>
    <row r="82" spans="1:7" ht="17.25" customHeight="1" x14ac:dyDescent="0.2">
      <c r="A82" s="103" t="s">
        <v>148</v>
      </c>
      <c r="B82" s="123" t="s">
        <v>676</v>
      </c>
      <c r="C82" s="106">
        <v>4</v>
      </c>
      <c r="D82" s="106" t="s">
        <v>157</v>
      </c>
      <c r="E82" s="109">
        <v>0</v>
      </c>
      <c r="F82" s="110">
        <f>C82*E82</f>
        <v>0</v>
      </c>
    </row>
    <row r="83" spans="1:7" ht="17.25" customHeight="1" x14ac:dyDescent="0.2">
      <c r="A83" s="103" t="s">
        <v>150</v>
      </c>
      <c r="B83" s="123" t="s">
        <v>326</v>
      </c>
      <c r="C83" s="106">
        <v>48</v>
      </c>
      <c r="D83" s="106" t="s">
        <v>157</v>
      </c>
      <c r="E83" s="109">
        <v>0</v>
      </c>
      <c r="F83" s="110">
        <f>C83*E83</f>
        <v>0</v>
      </c>
    </row>
    <row r="84" spans="1:7" ht="17.25" customHeight="1" x14ac:dyDescent="0.2">
      <c r="A84" s="127" t="s">
        <v>153</v>
      </c>
      <c r="B84" s="123" t="s">
        <v>914</v>
      </c>
      <c r="C84" s="128">
        <v>0</v>
      </c>
      <c r="D84" s="128" t="s">
        <v>157</v>
      </c>
      <c r="E84" s="129">
        <v>0</v>
      </c>
      <c r="F84" s="130" t="s">
        <v>730</v>
      </c>
      <c r="G84" s="131"/>
    </row>
    <row r="85" spans="1:7" ht="17.25" customHeight="1" x14ac:dyDescent="0.2">
      <c r="A85" s="127"/>
      <c r="B85" s="68" t="s">
        <v>915</v>
      </c>
      <c r="C85" s="128"/>
      <c r="D85" s="128"/>
      <c r="E85" s="128"/>
      <c r="F85" s="130"/>
      <c r="G85" s="131"/>
    </row>
    <row r="86" spans="1:7" ht="17.25" customHeight="1" x14ac:dyDescent="0.2">
      <c r="A86" s="127" t="s">
        <v>155</v>
      </c>
      <c r="B86" s="123" t="s">
        <v>916</v>
      </c>
      <c r="C86" s="128">
        <v>0</v>
      </c>
      <c r="D86" s="128" t="s">
        <v>157</v>
      </c>
      <c r="E86" s="129">
        <v>0</v>
      </c>
      <c r="F86" s="130" t="s">
        <v>730</v>
      </c>
      <c r="G86" s="131"/>
    </row>
    <row r="87" spans="1:7" ht="17.25" customHeight="1" x14ac:dyDescent="0.2">
      <c r="A87" s="103"/>
      <c r="B87" s="68" t="s">
        <v>886</v>
      </c>
      <c r="C87" s="106"/>
      <c r="D87" s="106"/>
      <c r="E87" s="106"/>
      <c r="F87" s="107"/>
    </row>
    <row r="88" spans="1:7" ht="3.75" customHeight="1" x14ac:dyDescent="0.2">
      <c r="A88" s="107"/>
      <c r="B88" s="57"/>
      <c r="C88" s="106"/>
      <c r="D88" s="106"/>
      <c r="E88" s="106"/>
      <c r="F88" s="107"/>
    </row>
    <row r="89" spans="1:7" ht="28.5" customHeight="1" x14ac:dyDescent="0.2">
      <c r="A89" s="114"/>
      <c r="B89" s="115"/>
      <c r="C89" s="115"/>
      <c r="D89" s="115"/>
      <c r="E89" s="116" t="s">
        <v>747</v>
      </c>
      <c r="F89" s="117">
        <f>F64+F67+F68+F69+F72+F73+F76+F81+F82+F83</f>
        <v>0</v>
      </c>
    </row>
    <row r="90" spans="1:7" ht="28.5" customHeight="1" x14ac:dyDescent="0.2">
      <c r="A90" s="114" t="s">
        <v>882</v>
      </c>
      <c r="B90" s="115"/>
      <c r="C90" s="115"/>
      <c r="D90" s="115"/>
      <c r="E90" s="115"/>
      <c r="F90" s="118"/>
    </row>
    <row r="91" spans="1:7" ht="28.5" customHeight="1" x14ac:dyDescent="0.2">
      <c r="A91" s="119"/>
      <c r="B91" s="77"/>
      <c r="C91" s="120" t="s">
        <v>125</v>
      </c>
      <c r="D91" s="120" t="s">
        <v>42</v>
      </c>
      <c r="E91" s="120" t="s">
        <v>126</v>
      </c>
      <c r="F91" s="119" t="s">
        <v>43</v>
      </c>
    </row>
    <row r="92" spans="1:7" ht="17.25" customHeight="1" x14ac:dyDescent="0.2">
      <c r="A92" s="103" t="s">
        <v>132</v>
      </c>
      <c r="B92" s="123" t="s">
        <v>664</v>
      </c>
      <c r="C92" s="104">
        <v>1</v>
      </c>
      <c r="D92" s="104" t="s">
        <v>134</v>
      </c>
      <c r="E92" s="121">
        <v>0</v>
      </c>
      <c r="F92" s="122">
        <f>C92*E92</f>
        <v>0</v>
      </c>
    </row>
    <row r="93" spans="1:7" ht="17.25" customHeight="1" x14ac:dyDescent="0.2">
      <c r="A93" s="103" t="s">
        <v>135</v>
      </c>
      <c r="B93" s="123" t="s">
        <v>515</v>
      </c>
      <c r="C93" s="106">
        <v>2</v>
      </c>
      <c r="D93" s="106" t="s">
        <v>134</v>
      </c>
      <c r="E93" s="109">
        <v>0</v>
      </c>
      <c r="F93" s="110">
        <f>C93*E93</f>
        <v>0</v>
      </c>
    </row>
    <row r="94" spans="1:7" ht="17.25" customHeight="1" x14ac:dyDescent="0.2">
      <c r="A94" s="103"/>
      <c r="B94" s="68" t="s">
        <v>488</v>
      </c>
      <c r="C94" s="106"/>
      <c r="D94" s="106"/>
      <c r="E94" s="106"/>
      <c r="F94" s="107"/>
    </row>
    <row r="95" spans="1:7" ht="17.25" customHeight="1" x14ac:dyDescent="0.2">
      <c r="A95" s="103" t="s">
        <v>137</v>
      </c>
      <c r="B95" s="123" t="s">
        <v>252</v>
      </c>
      <c r="C95" s="106">
        <v>2</v>
      </c>
      <c r="D95" s="106" t="s">
        <v>145</v>
      </c>
      <c r="E95" s="109">
        <v>0</v>
      </c>
      <c r="F95" s="110">
        <f>C95*E95</f>
        <v>0</v>
      </c>
    </row>
    <row r="96" spans="1:7" ht="17.25" customHeight="1" x14ac:dyDescent="0.2">
      <c r="A96" s="103"/>
      <c r="B96" s="68" t="s">
        <v>887</v>
      </c>
      <c r="C96" s="106"/>
      <c r="D96" s="106"/>
      <c r="E96" s="106"/>
      <c r="F96" s="107"/>
    </row>
    <row r="97" spans="1:6" ht="17.25" customHeight="1" x14ac:dyDescent="0.2">
      <c r="A97" s="103" t="s">
        <v>139</v>
      </c>
      <c r="B97" s="123" t="s">
        <v>660</v>
      </c>
      <c r="C97" s="106">
        <v>4</v>
      </c>
      <c r="D97" s="106" t="s">
        <v>157</v>
      </c>
      <c r="E97" s="109">
        <v>0</v>
      </c>
      <c r="F97" s="110">
        <f>C97*E97</f>
        <v>0</v>
      </c>
    </row>
    <row r="98" spans="1:6" ht="17.25" customHeight="1" x14ac:dyDescent="0.2">
      <c r="A98" s="103"/>
      <c r="B98" s="68" t="s">
        <v>330</v>
      </c>
      <c r="C98" s="106"/>
      <c r="D98" s="106"/>
      <c r="E98" s="106"/>
      <c r="F98" s="107"/>
    </row>
    <row r="99" spans="1:6" ht="17.25" customHeight="1" x14ac:dyDescent="0.2">
      <c r="A99" s="103" t="s">
        <v>141</v>
      </c>
      <c r="B99" s="123" t="s">
        <v>889</v>
      </c>
      <c r="C99" s="106">
        <v>58</v>
      </c>
      <c r="D99" s="106" t="s">
        <v>157</v>
      </c>
      <c r="E99" s="109">
        <v>0</v>
      </c>
      <c r="F99" s="110">
        <f>C99*E99</f>
        <v>0</v>
      </c>
    </row>
    <row r="100" spans="1:6" ht="17.25" customHeight="1" x14ac:dyDescent="0.2">
      <c r="A100" s="103"/>
      <c r="B100" s="68" t="s">
        <v>890</v>
      </c>
      <c r="C100" s="106"/>
      <c r="D100" s="106"/>
      <c r="E100" s="106"/>
      <c r="F100" s="107"/>
    </row>
    <row r="101" spans="1:6" ht="17.25" customHeight="1" x14ac:dyDescent="0.2">
      <c r="A101" s="103" t="s">
        <v>142</v>
      </c>
      <c r="B101" s="123" t="s">
        <v>891</v>
      </c>
      <c r="C101" s="106">
        <v>17</v>
      </c>
      <c r="D101" s="106" t="s">
        <v>157</v>
      </c>
      <c r="E101" s="109">
        <v>0</v>
      </c>
      <c r="F101" s="110">
        <f>C101*E101</f>
        <v>0</v>
      </c>
    </row>
    <row r="102" spans="1:6" ht="17.25" customHeight="1" x14ac:dyDescent="0.2">
      <c r="A102" s="103" t="s">
        <v>143</v>
      </c>
      <c r="B102" s="123" t="s">
        <v>893</v>
      </c>
      <c r="C102" s="106">
        <v>72</v>
      </c>
      <c r="D102" s="106" t="s">
        <v>157</v>
      </c>
      <c r="E102" s="109">
        <v>0</v>
      </c>
      <c r="F102" s="110">
        <f>C102*E102</f>
        <v>0</v>
      </c>
    </row>
    <row r="103" spans="1:6" ht="17.25" customHeight="1" x14ac:dyDescent="0.2">
      <c r="A103" s="103"/>
      <c r="B103" s="62" t="s">
        <v>894</v>
      </c>
      <c r="C103" s="106"/>
      <c r="D103" s="106"/>
      <c r="E103" s="106"/>
      <c r="F103" s="107"/>
    </row>
    <row r="104" spans="1:6" ht="84.75" customHeight="1" x14ac:dyDescent="0.2">
      <c r="A104" s="103"/>
      <c r="B104" s="70" t="s">
        <v>899</v>
      </c>
      <c r="C104" s="106"/>
      <c r="D104" s="106"/>
      <c r="E104" s="106"/>
      <c r="F104" s="107"/>
    </row>
    <row r="105" spans="1:6" ht="17.25" customHeight="1" x14ac:dyDescent="0.2">
      <c r="A105" s="103"/>
      <c r="B105" s="68" t="s">
        <v>896</v>
      </c>
      <c r="C105" s="106"/>
      <c r="D105" s="106"/>
      <c r="E105" s="106"/>
      <c r="F105" s="107"/>
    </row>
    <row r="106" spans="1:6" ht="17.25" customHeight="1" x14ac:dyDescent="0.2">
      <c r="A106" s="103" t="s">
        <v>146</v>
      </c>
      <c r="B106" s="123" t="s">
        <v>900</v>
      </c>
      <c r="C106" s="106">
        <v>211</v>
      </c>
      <c r="D106" s="106" t="s">
        <v>145</v>
      </c>
      <c r="E106" s="109">
        <v>0</v>
      </c>
      <c r="F106" s="110">
        <f>C106*E106</f>
        <v>0</v>
      </c>
    </row>
    <row r="107" spans="1:6" ht="17.25" customHeight="1" x14ac:dyDescent="0.2">
      <c r="A107" s="103" t="s">
        <v>148</v>
      </c>
      <c r="B107" s="123" t="s">
        <v>901</v>
      </c>
      <c r="C107" s="106">
        <v>27</v>
      </c>
      <c r="D107" s="106" t="s">
        <v>157</v>
      </c>
      <c r="E107" s="109">
        <v>0</v>
      </c>
      <c r="F107" s="110">
        <f>C107*E107</f>
        <v>0</v>
      </c>
    </row>
    <row r="108" spans="1:6" ht="71.25" customHeight="1" x14ac:dyDescent="0.2">
      <c r="A108" s="103"/>
      <c r="B108" s="70" t="s">
        <v>902</v>
      </c>
      <c r="C108" s="106"/>
      <c r="D108" s="106"/>
      <c r="E108" s="106"/>
      <c r="F108" s="107"/>
    </row>
    <row r="109" spans="1:6" ht="17.25" customHeight="1" x14ac:dyDescent="0.2">
      <c r="A109" s="103"/>
      <c r="B109" s="68" t="s">
        <v>896</v>
      </c>
      <c r="C109" s="106"/>
      <c r="D109" s="106"/>
      <c r="E109" s="106"/>
      <c r="F109" s="107"/>
    </row>
    <row r="110" spans="1:6" ht="17.25" customHeight="1" x14ac:dyDescent="0.2">
      <c r="A110" s="103" t="s">
        <v>150</v>
      </c>
      <c r="B110" s="123" t="s">
        <v>900</v>
      </c>
      <c r="C110" s="106">
        <v>366</v>
      </c>
      <c r="D110" s="106" t="s">
        <v>145</v>
      </c>
      <c r="E110" s="109">
        <v>0</v>
      </c>
      <c r="F110" s="110">
        <f>C110*E110</f>
        <v>0</v>
      </c>
    </row>
    <row r="111" spans="1:6" ht="17.25" customHeight="1" x14ac:dyDescent="0.2">
      <c r="A111" s="103" t="s">
        <v>153</v>
      </c>
      <c r="B111" s="123" t="s">
        <v>901</v>
      </c>
      <c r="C111" s="106">
        <v>13</v>
      </c>
      <c r="D111" s="106" t="s">
        <v>157</v>
      </c>
      <c r="E111" s="109">
        <v>0</v>
      </c>
      <c r="F111" s="110">
        <f>C111*E111</f>
        <v>0</v>
      </c>
    </row>
    <row r="112" spans="1:6" ht="84.75" customHeight="1" x14ac:dyDescent="0.2">
      <c r="A112" s="103"/>
      <c r="B112" s="70" t="s">
        <v>906</v>
      </c>
      <c r="C112" s="106"/>
      <c r="D112" s="106"/>
      <c r="E112" s="106"/>
      <c r="F112" s="107"/>
    </row>
    <row r="113" spans="1:6" ht="17.25" customHeight="1" x14ac:dyDescent="0.2">
      <c r="A113" s="103"/>
      <c r="B113" s="68" t="s">
        <v>896</v>
      </c>
      <c r="C113" s="106"/>
      <c r="D113" s="106"/>
      <c r="E113" s="106"/>
      <c r="F113" s="107"/>
    </row>
    <row r="114" spans="1:6" ht="17.25" customHeight="1" x14ac:dyDescent="0.2">
      <c r="A114" s="103" t="s">
        <v>155</v>
      </c>
      <c r="B114" s="123" t="s">
        <v>901</v>
      </c>
      <c r="C114" s="106">
        <v>83</v>
      </c>
      <c r="D114" s="106" t="s">
        <v>157</v>
      </c>
      <c r="E114" s="109">
        <v>0</v>
      </c>
      <c r="F114" s="110">
        <f>C114*E114</f>
        <v>0</v>
      </c>
    </row>
    <row r="115" spans="1:6" ht="71.25" customHeight="1" x14ac:dyDescent="0.2">
      <c r="A115" s="103"/>
      <c r="B115" s="70" t="s">
        <v>907</v>
      </c>
      <c r="C115" s="106"/>
      <c r="D115" s="106"/>
      <c r="E115" s="106"/>
      <c r="F115" s="107"/>
    </row>
    <row r="116" spans="1:6" ht="17.25" customHeight="1" x14ac:dyDescent="0.2">
      <c r="A116" s="103"/>
      <c r="B116" s="68" t="s">
        <v>896</v>
      </c>
      <c r="C116" s="106"/>
      <c r="D116" s="106"/>
      <c r="E116" s="106"/>
      <c r="F116" s="107"/>
    </row>
    <row r="117" spans="1:6" ht="3.75" customHeight="1" x14ac:dyDescent="0.2">
      <c r="A117" s="107"/>
      <c r="B117" s="57"/>
      <c r="C117" s="106"/>
      <c r="D117" s="106"/>
      <c r="E117" s="106"/>
      <c r="F117" s="107"/>
    </row>
    <row r="118" spans="1:6" ht="28.5" customHeight="1" x14ac:dyDescent="0.2">
      <c r="A118" s="114"/>
      <c r="B118" s="115"/>
      <c r="C118" s="115"/>
      <c r="D118" s="115"/>
      <c r="E118" s="116" t="s">
        <v>747</v>
      </c>
      <c r="F118" s="117">
        <f>F92+F93+F95+F97+F99+F101+F102+F106+F107+F110+F111+F114</f>
        <v>0</v>
      </c>
    </row>
    <row r="119" spans="1:6" ht="28.5" customHeight="1" x14ac:dyDescent="0.2">
      <c r="A119" s="114" t="s">
        <v>882</v>
      </c>
      <c r="B119" s="115"/>
      <c r="C119" s="115"/>
      <c r="D119" s="115"/>
      <c r="E119" s="115"/>
      <c r="F119" s="118"/>
    </row>
    <row r="120" spans="1:6" ht="28.5" customHeight="1" x14ac:dyDescent="0.2">
      <c r="A120" s="119"/>
      <c r="B120" s="77"/>
      <c r="C120" s="120" t="s">
        <v>125</v>
      </c>
      <c r="D120" s="120" t="s">
        <v>42</v>
      </c>
      <c r="E120" s="120" t="s">
        <v>126</v>
      </c>
      <c r="F120" s="119" t="s">
        <v>43</v>
      </c>
    </row>
    <row r="121" spans="1:6" ht="17.25" customHeight="1" x14ac:dyDescent="0.2">
      <c r="A121" s="103" t="s">
        <v>132</v>
      </c>
      <c r="B121" s="123" t="s">
        <v>900</v>
      </c>
      <c r="C121" s="104">
        <v>30</v>
      </c>
      <c r="D121" s="104" t="s">
        <v>145</v>
      </c>
      <c r="E121" s="121">
        <v>0</v>
      </c>
      <c r="F121" s="122">
        <f>C121*E121</f>
        <v>0</v>
      </c>
    </row>
    <row r="122" spans="1:6" ht="17.25" customHeight="1" x14ac:dyDescent="0.2">
      <c r="A122" s="103" t="s">
        <v>135</v>
      </c>
      <c r="B122" s="123" t="s">
        <v>901</v>
      </c>
      <c r="C122" s="106">
        <v>240</v>
      </c>
      <c r="D122" s="106" t="s">
        <v>157</v>
      </c>
      <c r="E122" s="109">
        <v>0</v>
      </c>
      <c r="F122" s="110">
        <f>C122*E122</f>
        <v>0</v>
      </c>
    </row>
    <row r="123" spans="1:6" ht="17.25" customHeight="1" x14ac:dyDescent="0.2">
      <c r="A123" s="103" t="s">
        <v>137</v>
      </c>
      <c r="B123" s="123" t="s">
        <v>908</v>
      </c>
      <c r="C123" s="106">
        <v>30</v>
      </c>
      <c r="D123" s="106" t="s">
        <v>157</v>
      </c>
      <c r="E123" s="109">
        <v>0</v>
      </c>
      <c r="F123" s="110">
        <f>C123*E123</f>
        <v>0</v>
      </c>
    </row>
    <row r="124" spans="1:6" ht="71.25" customHeight="1" x14ac:dyDescent="0.2">
      <c r="A124" s="103"/>
      <c r="B124" s="70" t="s">
        <v>909</v>
      </c>
      <c r="C124" s="106"/>
      <c r="D124" s="106"/>
      <c r="E124" s="106"/>
      <c r="F124" s="107"/>
    </row>
    <row r="125" spans="1:6" ht="17.25" customHeight="1" x14ac:dyDescent="0.2">
      <c r="A125" s="103"/>
      <c r="B125" s="68" t="s">
        <v>910</v>
      </c>
      <c r="C125" s="106"/>
      <c r="D125" s="106"/>
      <c r="E125" s="106"/>
      <c r="F125" s="107"/>
    </row>
    <row r="126" spans="1:6" ht="71.25" customHeight="1" x14ac:dyDescent="0.2">
      <c r="A126" s="103" t="s">
        <v>139</v>
      </c>
      <c r="B126" s="108" t="s">
        <v>911</v>
      </c>
      <c r="C126" s="106">
        <v>8</v>
      </c>
      <c r="D126" s="106" t="s">
        <v>145</v>
      </c>
      <c r="E126" s="109">
        <v>0</v>
      </c>
      <c r="F126" s="110">
        <f>C126*E126</f>
        <v>0</v>
      </c>
    </row>
    <row r="127" spans="1:6" ht="17.25" customHeight="1" x14ac:dyDescent="0.2">
      <c r="A127" s="103" t="s">
        <v>141</v>
      </c>
      <c r="B127" s="123" t="s">
        <v>908</v>
      </c>
      <c r="C127" s="106">
        <v>9</v>
      </c>
      <c r="D127" s="106" t="s">
        <v>157</v>
      </c>
      <c r="E127" s="109">
        <v>0</v>
      </c>
      <c r="F127" s="110">
        <f>C127*E127</f>
        <v>0</v>
      </c>
    </row>
    <row r="128" spans="1:6" ht="71.25" customHeight="1" x14ac:dyDescent="0.2">
      <c r="A128" s="103"/>
      <c r="B128" s="70" t="s">
        <v>912</v>
      </c>
      <c r="C128" s="106"/>
      <c r="D128" s="106"/>
      <c r="E128" s="106"/>
      <c r="F128" s="107"/>
    </row>
    <row r="129" spans="1:6" ht="17.25" customHeight="1" x14ac:dyDescent="0.2">
      <c r="A129" s="103"/>
      <c r="B129" s="68" t="s">
        <v>904</v>
      </c>
      <c r="C129" s="106"/>
      <c r="D129" s="106"/>
      <c r="E129" s="106"/>
      <c r="F129" s="107"/>
    </row>
    <row r="130" spans="1:6" ht="30.75" customHeight="1" x14ac:dyDescent="0.2">
      <c r="A130" s="103" t="s">
        <v>142</v>
      </c>
      <c r="B130" s="108" t="s">
        <v>905</v>
      </c>
      <c r="C130" s="106">
        <v>150</v>
      </c>
      <c r="D130" s="106" t="s">
        <v>157</v>
      </c>
      <c r="E130" s="109">
        <v>0</v>
      </c>
      <c r="F130" s="110">
        <f>C130*E130</f>
        <v>0</v>
      </c>
    </row>
    <row r="131" spans="1:6" ht="300" customHeight="1" x14ac:dyDescent="0.2">
      <c r="A131" s="107"/>
      <c r="B131" s="57"/>
      <c r="C131" s="106"/>
      <c r="D131" s="106"/>
      <c r="E131" s="106"/>
      <c r="F131" s="107"/>
    </row>
    <row r="132" spans="1:6" ht="30" customHeight="1" x14ac:dyDescent="0.2">
      <c r="A132" s="107"/>
      <c r="B132" s="57"/>
      <c r="C132" s="106"/>
      <c r="D132" s="106"/>
      <c r="E132" s="106"/>
      <c r="F132" s="107"/>
    </row>
    <row r="133" spans="1:6" ht="28.5" customHeight="1" x14ac:dyDescent="0.2">
      <c r="A133" s="114"/>
      <c r="B133" s="115"/>
      <c r="C133" s="115"/>
      <c r="D133" s="115"/>
      <c r="E133" s="116" t="s">
        <v>747</v>
      </c>
      <c r="F133" s="117">
        <f>F121+F122+F123+F126+F127+F130</f>
        <v>0</v>
      </c>
    </row>
    <row r="134" spans="1:6" ht="28.5" customHeight="1" x14ac:dyDescent="0.2">
      <c r="A134" s="114" t="s">
        <v>882</v>
      </c>
      <c r="B134" s="115"/>
      <c r="C134" s="115"/>
      <c r="D134" s="115"/>
      <c r="E134" s="115"/>
      <c r="F134" s="118"/>
    </row>
    <row r="135" spans="1:6" ht="28.5" customHeight="1" x14ac:dyDescent="0.2">
      <c r="A135" s="119"/>
      <c r="B135" s="77"/>
      <c r="C135" s="120" t="s">
        <v>125</v>
      </c>
      <c r="D135" s="120" t="s">
        <v>42</v>
      </c>
      <c r="E135" s="120" t="s">
        <v>126</v>
      </c>
      <c r="F135" s="119" t="s">
        <v>43</v>
      </c>
    </row>
    <row r="136" spans="1:6" ht="17.25" customHeight="1" x14ac:dyDescent="0.2">
      <c r="A136" s="107"/>
      <c r="B136" s="80" t="s">
        <v>748</v>
      </c>
      <c r="C136" s="104"/>
      <c r="D136" s="104"/>
      <c r="E136" s="104"/>
      <c r="F136" s="105"/>
    </row>
    <row r="137" spans="1:6" ht="28.5" customHeight="1" x14ac:dyDescent="0.2">
      <c r="A137" s="107"/>
      <c r="B137" s="57"/>
      <c r="C137" s="106"/>
      <c r="D137" s="106"/>
      <c r="E137" s="106"/>
      <c r="F137" s="107"/>
    </row>
    <row r="138" spans="1:6" ht="17.25" customHeight="1" x14ac:dyDescent="0.2">
      <c r="A138" s="107"/>
      <c r="B138" s="81" t="s">
        <v>917</v>
      </c>
      <c r="C138" s="106"/>
      <c r="D138" s="106"/>
      <c r="E138" s="124" t="s">
        <v>3</v>
      </c>
      <c r="F138" s="110">
        <f>F37</f>
        <v>0</v>
      </c>
    </row>
    <row r="139" spans="1:6" ht="14.25" customHeight="1" x14ac:dyDescent="0.2">
      <c r="A139" s="107"/>
      <c r="B139" s="57"/>
      <c r="C139" s="106"/>
      <c r="D139" s="106"/>
      <c r="E139" s="106"/>
      <c r="F139" s="107"/>
    </row>
    <row r="140" spans="1:6" ht="17.25" customHeight="1" x14ac:dyDescent="0.2">
      <c r="A140" s="107"/>
      <c r="B140" s="81" t="s">
        <v>918</v>
      </c>
      <c r="C140" s="106"/>
      <c r="D140" s="106"/>
      <c r="E140" s="124" t="s">
        <v>3</v>
      </c>
      <c r="F140" s="110">
        <f>F60</f>
        <v>0</v>
      </c>
    </row>
    <row r="141" spans="1:6" ht="14.25" customHeight="1" x14ac:dyDescent="0.2">
      <c r="A141" s="107"/>
      <c r="B141" s="57"/>
      <c r="C141" s="106"/>
      <c r="D141" s="106"/>
      <c r="E141" s="106"/>
      <c r="F141" s="107"/>
    </row>
    <row r="142" spans="1:6" ht="17.25" customHeight="1" x14ac:dyDescent="0.2">
      <c r="A142" s="107"/>
      <c r="B142" s="81" t="s">
        <v>919</v>
      </c>
      <c r="C142" s="106"/>
      <c r="D142" s="106"/>
      <c r="E142" s="124" t="s">
        <v>3</v>
      </c>
      <c r="F142" s="110">
        <f>F89</f>
        <v>0</v>
      </c>
    </row>
    <row r="143" spans="1:6" ht="14.25" customHeight="1" x14ac:dyDescent="0.2">
      <c r="A143" s="107"/>
      <c r="B143" s="57"/>
      <c r="C143" s="106"/>
      <c r="D143" s="106"/>
      <c r="E143" s="106"/>
      <c r="F143" s="107"/>
    </row>
    <row r="144" spans="1:6" ht="17.25" customHeight="1" x14ac:dyDescent="0.2">
      <c r="A144" s="107"/>
      <c r="B144" s="81" t="s">
        <v>920</v>
      </c>
      <c r="C144" s="106"/>
      <c r="D144" s="106"/>
      <c r="E144" s="124" t="s">
        <v>3</v>
      </c>
      <c r="F144" s="110">
        <f>F118</f>
        <v>0</v>
      </c>
    </row>
    <row r="145" spans="1:6" ht="14.25" customHeight="1" x14ac:dyDescent="0.2">
      <c r="A145" s="107"/>
      <c r="B145" s="57"/>
      <c r="C145" s="106"/>
      <c r="D145" s="106"/>
      <c r="E145" s="106"/>
      <c r="F145" s="107"/>
    </row>
    <row r="146" spans="1:6" ht="17.25" customHeight="1" x14ac:dyDescent="0.2">
      <c r="A146" s="107"/>
      <c r="B146" s="81" t="s">
        <v>921</v>
      </c>
      <c r="C146" s="106"/>
      <c r="D146" s="106"/>
      <c r="E146" s="124" t="s">
        <v>3</v>
      </c>
      <c r="F146" s="110">
        <f>F133</f>
        <v>0</v>
      </c>
    </row>
    <row r="147" spans="1:6" ht="14.25" customHeight="1" x14ac:dyDescent="0.2">
      <c r="A147" s="107"/>
      <c r="B147" s="57"/>
      <c r="C147" s="106"/>
      <c r="D147" s="106"/>
      <c r="E147" s="106"/>
      <c r="F147" s="107"/>
    </row>
    <row r="148" spans="1:6" ht="300" customHeight="1" x14ac:dyDescent="0.2">
      <c r="A148" s="107"/>
      <c r="B148" s="57"/>
      <c r="C148" s="106"/>
      <c r="D148" s="106"/>
      <c r="E148" s="106"/>
      <c r="F148" s="107"/>
    </row>
    <row r="149" spans="1:6" ht="174.75" customHeight="1" x14ac:dyDescent="0.2">
      <c r="A149" s="107"/>
      <c r="B149" s="57"/>
      <c r="C149" s="106"/>
      <c r="D149" s="106"/>
      <c r="E149" s="106"/>
      <c r="F149" s="107"/>
    </row>
    <row r="150" spans="1:6" ht="28.5" customHeight="1" x14ac:dyDescent="0.2">
      <c r="A150" s="114"/>
      <c r="B150" s="115"/>
      <c r="C150" s="115"/>
      <c r="D150" s="115"/>
      <c r="E150" s="116" t="s">
        <v>750</v>
      </c>
      <c r="F150" s="117">
        <f>F138+F140+F142+F144+F146</f>
        <v>0</v>
      </c>
    </row>
  </sheetData>
  <sheetProtection algorithmName="SHA-512" hashValue="Vn8bNiYU7affO2IbawHt7ZypZ208/7IvR8cNjlD/VKxHBjbSxTJr5TItPk1Ehnd0nrtf3GJTWnL9A/RD2wa4rA==" saltValue="oGk6ajbUjdcE1tTuYM3PdA==" spinCount="100000" sheet="1" objects="1" scenarios="1"/>
  <printOptions horizontalCentered="1"/>
  <pageMargins left="0" right="0" top="0.58333333333333337" bottom="0.58333333333333337" header="0.50555555555555554" footer="0.50555555555555554"/>
  <pageSetup scale="96" orientation="portrait" useFirstPageNumber="1" horizontalDpi="300" verticalDpi="300" r:id="rId1"/>
  <headerFooter>
    <oddFooter>&amp;CPage 08 / &amp;P</oddFooter>
  </headerFooter>
  <rowBreaks count="6" manualBreakCount="6">
    <brk id="37" max="16383" man="1"/>
    <brk id="60" max="16383" man="1"/>
    <brk id="89" max="16383" man="1"/>
    <brk id="118" max="16383" man="1"/>
    <brk id="133" max="16383" man="1"/>
    <brk id="15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04132-8433-40B0-A9E7-6C50E75E2EE9}">
  <dimension ref="A2:D36"/>
  <sheetViews>
    <sheetView view="pageBreakPreview" zoomScaleNormal="100" zoomScaleSheetLayoutView="100" zoomScalePageLayoutView="90" workbookViewId="0">
      <selection activeCell="B17" sqref="B17"/>
    </sheetView>
  </sheetViews>
  <sheetFormatPr defaultRowHeight="12.75" x14ac:dyDescent="0.2"/>
  <cols>
    <col min="1" max="1" width="5.7109375" style="84" customWidth="1"/>
    <col min="2" max="2" width="48.42578125" style="84" customWidth="1"/>
    <col min="3" max="3" width="17.140625" style="84" customWidth="1"/>
    <col min="4" max="4" width="18.7109375" style="88" customWidth="1"/>
    <col min="5" max="256" width="9.140625" style="84"/>
    <col min="257" max="257" width="5.7109375" style="84" customWidth="1"/>
    <col min="258" max="258" width="48.42578125" style="84" customWidth="1"/>
    <col min="259" max="259" width="17.140625" style="84" customWidth="1"/>
    <col min="260" max="260" width="18.7109375" style="84" customWidth="1"/>
    <col min="261" max="512" width="9.140625" style="84"/>
    <col min="513" max="513" width="5.7109375" style="84" customWidth="1"/>
    <col min="514" max="514" width="48.42578125" style="84" customWidth="1"/>
    <col min="515" max="515" width="17.140625" style="84" customWidth="1"/>
    <col min="516" max="516" width="18.7109375" style="84" customWidth="1"/>
    <col min="517" max="768" width="9.140625" style="84"/>
    <col min="769" max="769" width="5.7109375" style="84" customWidth="1"/>
    <col min="770" max="770" width="48.42578125" style="84" customWidth="1"/>
    <col min="771" max="771" width="17.140625" style="84" customWidth="1"/>
    <col min="772" max="772" width="18.7109375" style="84" customWidth="1"/>
    <col min="773" max="1024" width="9.140625" style="84"/>
    <col min="1025" max="1025" width="5.7109375" style="84" customWidth="1"/>
    <col min="1026" max="1026" width="48.42578125" style="84" customWidth="1"/>
    <col min="1027" max="1027" width="17.140625" style="84" customWidth="1"/>
    <col min="1028" max="1028" width="18.7109375" style="84" customWidth="1"/>
    <col min="1029" max="1280" width="9.140625" style="84"/>
    <col min="1281" max="1281" width="5.7109375" style="84" customWidth="1"/>
    <col min="1282" max="1282" width="48.42578125" style="84" customWidth="1"/>
    <col min="1283" max="1283" width="17.140625" style="84" customWidth="1"/>
    <col min="1284" max="1284" width="18.7109375" style="84" customWidth="1"/>
    <col min="1285" max="1536" width="9.140625" style="84"/>
    <col min="1537" max="1537" width="5.7109375" style="84" customWidth="1"/>
    <col min="1538" max="1538" width="48.42578125" style="84" customWidth="1"/>
    <col min="1539" max="1539" width="17.140625" style="84" customWidth="1"/>
    <col min="1540" max="1540" width="18.7109375" style="84" customWidth="1"/>
    <col min="1541" max="1792" width="9.140625" style="84"/>
    <col min="1793" max="1793" width="5.7109375" style="84" customWidth="1"/>
    <col min="1794" max="1794" width="48.42578125" style="84" customWidth="1"/>
    <col min="1795" max="1795" width="17.140625" style="84" customWidth="1"/>
    <col min="1796" max="1796" width="18.7109375" style="84" customWidth="1"/>
    <col min="1797" max="2048" width="9.140625" style="84"/>
    <col min="2049" max="2049" width="5.7109375" style="84" customWidth="1"/>
    <col min="2050" max="2050" width="48.42578125" style="84" customWidth="1"/>
    <col min="2051" max="2051" width="17.140625" style="84" customWidth="1"/>
    <col min="2052" max="2052" width="18.7109375" style="84" customWidth="1"/>
    <col min="2053" max="2304" width="9.140625" style="84"/>
    <col min="2305" max="2305" width="5.7109375" style="84" customWidth="1"/>
    <col min="2306" max="2306" width="48.42578125" style="84" customWidth="1"/>
    <col min="2307" max="2307" width="17.140625" style="84" customWidth="1"/>
    <col min="2308" max="2308" width="18.7109375" style="84" customWidth="1"/>
    <col min="2309" max="2560" width="9.140625" style="84"/>
    <col min="2561" max="2561" width="5.7109375" style="84" customWidth="1"/>
    <col min="2562" max="2562" width="48.42578125" style="84" customWidth="1"/>
    <col min="2563" max="2563" width="17.140625" style="84" customWidth="1"/>
    <col min="2564" max="2564" width="18.7109375" style="84" customWidth="1"/>
    <col min="2565" max="2816" width="9.140625" style="84"/>
    <col min="2817" max="2817" width="5.7109375" style="84" customWidth="1"/>
    <col min="2818" max="2818" width="48.42578125" style="84" customWidth="1"/>
    <col min="2819" max="2819" width="17.140625" style="84" customWidth="1"/>
    <col min="2820" max="2820" width="18.7109375" style="84" customWidth="1"/>
    <col min="2821" max="3072" width="9.140625" style="84"/>
    <col min="3073" max="3073" width="5.7109375" style="84" customWidth="1"/>
    <col min="3074" max="3074" width="48.42578125" style="84" customWidth="1"/>
    <col min="3075" max="3075" width="17.140625" style="84" customWidth="1"/>
    <col min="3076" max="3076" width="18.7109375" style="84" customWidth="1"/>
    <col min="3077" max="3328" width="9.140625" style="84"/>
    <col min="3329" max="3329" width="5.7109375" style="84" customWidth="1"/>
    <col min="3330" max="3330" width="48.42578125" style="84" customWidth="1"/>
    <col min="3331" max="3331" width="17.140625" style="84" customWidth="1"/>
    <col min="3332" max="3332" width="18.7109375" style="84" customWidth="1"/>
    <col min="3333" max="3584" width="9.140625" style="84"/>
    <col min="3585" max="3585" width="5.7109375" style="84" customWidth="1"/>
    <col min="3586" max="3586" width="48.42578125" style="84" customWidth="1"/>
    <col min="3587" max="3587" width="17.140625" style="84" customWidth="1"/>
    <col min="3588" max="3588" width="18.7109375" style="84" customWidth="1"/>
    <col min="3589" max="3840" width="9.140625" style="84"/>
    <col min="3841" max="3841" width="5.7109375" style="84" customWidth="1"/>
    <col min="3842" max="3842" width="48.42578125" style="84" customWidth="1"/>
    <col min="3843" max="3843" width="17.140625" style="84" customWidth="1"/>
    <col min="3844" max="3844" width="18.7109375" style="84" customWidth="1"/>
    <col min="3845" max="4096" width="9.140625" style="84"/>
    <col min="4097" max="4097" width="5.7109375" style="84" customWidth="1"/>
    <col min="4098" max="4098" width="48.42578125" style="84" customWidth="1"/>
    <col min="4099" max="4099" width="17.140625" style="84" customWidth="1"/>
    <col min="4100" max="4100" width="18.7109375" style="84" customWidth="1"/>
    <col min="4101" max="4352" width="9.140625" style="84"/>
    <col min="4353" max="4353" width="5.7109375" style="84" customWidth="1"/>
    <col min="4354" max="4354" width="48.42578125" style="84" customWidth="1"/>
    <col min="4355" max="4355" width="17.140625" style="84" customWidth="1"/>
    <col min="4356" max="4356" width="18.7109375" style="84" customWidth="1"/>
    <col min="4357" max="4608" width="9.140625" style="84"/>
    <col min="4609" max="4609" width="5.7109375" style="84" customWidth="1"/>
    <col min="4610" max="4610" width="48.42578125" style="84" customWidth="1"/>
    <col min="4611" max="4611" width="17.140625" style="84" customWidth="1"/>
    <col min="4612" max="4612" width="18.7109375" style="84" customWidth="1"/>
    <col min="4613" max="4864" width="9.140625" style="84"/>
    <col min="4865" max="4865" width="5.7109375" style="84" customWidth="1"/>
    <col min="4866" max="4866" width="48.42578125" style="84" customWidth="1"/>
    <col min="4867" max="4867" width="17.140625" style="84" customWidth="1"/>
    <col min="4868" max="4868" width="18.7109375" style="84" customWidth="1"/>
    <col min="4869" max="5120" width="9.140625" style="84"/>
    <col min="5121" max="5121" width="5.7109375" style="84" customWidth="1"/>
    <col min="5122" max="5122" width="48.42578125" style="84" customWidth="1"/>
    <col min="5123" max="5123" width="17.140625" style="84" customWidth="1"/>
    <col min="5124" max="5124" width="18.7109375" style="84" customWidth="1"/>
    <col min="5125" max="5376" width="9.140625" style="84"/>
    <col min="5377" max="5377" width="5.7109375" style="84" customWidth="1"/>
    <col min="5378" max="5378" width="48.42578125" style="84" customWidth="1"/>
    <col min="5379" max="5379" width="17.140625" style="84" customWidth="1"/>
    <col min="5380" max="5380" width="18.7109375" style="84" customWidth="1"/>
    <col min="5381" max="5632" width="9.140625" style="84"/>
    <col min="5633" max="5633" width="5.7109375" style="84" customWidth="1"/>
    <col min="5634" max="5634" width="48.42578125" style="84" customWidth="1"/>
    <col min="5635" max="5635" width="17.140625" style="84" customWidth="1"/>
    <col min="5636" max="5636" width="18.7109375" style="84" customWidth="1"/>
    <col min="5637" max="5888" width="9.140625" style="84"/>
    <col min="5889" max="5889" width="5.7109375" style="84" customWidth="1"/>
    <col min="5890" max="5890" width="48.42578125" style="84" customWidth="1"/>
    <col min="5891" max="5891" width="17.140625" style="84" customWidth="1"/>
    <col min="5892" max="5892" width="18.7109375" style="84" customWidth="1"/>
    <col min="5893" max="6144" width="9.140625" style="84"/>
    <col min="6145" max="6145" width="5.7109375" style="84" customWidth="1"/>
    <col min="6146" max="6146" width="48.42578125" style="84" customWidth="1"/>
    <col min="6147" max="6147" width="17.140625" style="84" customWidth="1"/>
    <col min="6148" max="6148" width="18.7109375" style="84" customWidth="1"/>
    <col min="6149" max="6400" width="9.140625" style="84"/>
    <col min="6401" max="6401" width="5.7109375" style="84" customWidth="1"/>
    <col min="6402" max="6402" width="48.42578125" style="84" customWidth="1"/>
    <col min="6403" max="6403" width="17.140625" style="84" customWidth="1"/>
    <col min="6404" max="6404" width="18.7109375" style="84" customWidth="1"/>
    <col min="6405" max="6656" width="9.140625" style="84"/>
    <col min="6657" max="6657" width="5.7109375" style="84" customWidth="1"/>
    <col min="6658" max="6658" width="48.42578125" style="84" customWidth="1"/>
    <col min="6659" max="6659" width="17.140625" style="84" customWidth="1"/>
    <col min="6660" max="6660" width="18.7109375" style="84" customWidth="1"/>
    <col min="6661" max="6912" width="9.140625" style="84"/>
    <col min="6913" max="6913" width="5.7109375" style="84" customWidth="1"/>
    <col min="6914" max="6914" width="48.42578125" style="84" customWidth="1"/>
    <col min="6915" max="6915" width="17.140625" style="84" customWidth="1"/>
    <col min="6916" max="6916" width="18.7109375" style="84" customWidth="1"/>
    <col min="6917" max="7168" width="9.140625" style="84"/>
    <col min="7169" max="7169" width="5.7109375" style="84" customWidth="1"/>
    <col min="7170" max="7170" width="48.42578125" style="84" customWidth="1"/>
    <col min="7171" max="7171" width="17.140625" style="84" customWidth="1"/>
    <col min="7172" max="7172" width="18.7109375" style="84" customWidth="1"/>
    <col min="7173" max="7424" width="9.140625" style="84"/>
    <col min="7425" max="7425" width="5.7109375" style="84" customWidth="1"/>
    <col min="7426" max="7426" width="48.42578125" style="84" customWidth="1"/>
    <col min="7427" max="7427" width="17.140625" style="84" customWidth="1"/>
    <col min="7428" max="7428" width="18.7109375" style="84" customWidth="1"/>
    <col min="7429" max="7680" width="9.140625" style="84"/>
    <col min="7681" max="7681" width="5.7109375" style="84" customWidth="1"/>
    <col min="7682" max="7682" width="48.42578125" style="84" customWidth="1"/>
    <col min="7683" max="7683" width="17.140625" style="84" customWidth="1"/>
    <col min="7684" max="7684" width="18.7109375" style="84" customWidth="1"/>
    <col min="7685" max="7936" width="9.140625" style="84"/>
    <col min="7937" max="7937" width="5.7109375" style="84" customWidth="1"/>
    <col min="7938" max="7938" width="48.42578125" style="84" customWidth="1"/>
    <col min="7939" max="7939" width="17.140625" style="84" customWidth="1"/>
    <col min="7940" max="7940" width="18.7109375" style="84" customWidth="1"/>
    <col min="7941" max="8192" width="9.140625" style="84"/>
    <col min="8193" max="8193" width="5.7109375" style="84" customWidth="1"/>
    <col min="8194" max="8194" width="48.42578125" style="84" customWidth="1"/>
    <col min="8195" max="8195" width="17.140625" style="84" customWidth="1"/>
    <col min="8196" max="8196" width="18.7109375" style="84" customWidth="1"/>
    <col min="8197" max="8448" width="9.140625" style="84"/>
    <col min="8449" max="8449" width="5.7109375" style="84" customWidth="1"/>
    <col min="8450" max="8450" width="48.42578125" style="84" customWidth="1"/>
    <col min="8451" max="8451" width="17.140625" style="84" customWidth="1"/>
    <col min="8452" max="8452" width="18.7109375" style="84" customWidth="1"/>
    <col min="8453" max="8704" width="9.140625" style="84"/>
    <col min="8705" max="8705" width="5.7109375" style="84" customWidth="1"/>
    <col min="8706" max="8706" width="48.42578125" style="84" customWidth="1"/>
    <col min="8707" max="8707" width="17.140625" style="84" customWidth="1"/>
    <col min="8708" max="8708" width="18.7109375" style="84" customWidth="1"/>
    <col min="8709" max="8960" width="9.140625" style="84"/>
    <col min="8961" max="8961" width="5.7109375" style="84" customWidth="1"/>
    <col min="8962" max="8962" width="48.42578125" style="84" customWidth="1"/>
    <col min="8963" max="8963" width="17.140625" style="84" customWidth="1"/>
    <col min="8964" max="8964" width="18.7109375" style="84" customWidth="1"/>
    <col min="8965" max="9216" width="9.140625" style="84"/>
    <col min="9217" max="9217" width="5.7109375" style="84" customWidth="1"/>
    <col min="9218" max="9218" width="48.42578125" style="84" customWidth="1"/>
    <col min="9219" max="9219" width="17.140625" style="84" customWidth="1"/>
    <col min="9220" max="9220" width="18.7109375" style="84" customWidth="1"/>
    <col min="9221" max="9472" width="9.140625" style="84"/>
    <col min="9473" max="9473" width="5.7109375" style="84" customWidth="1"/>
    <col min="9474" max="9474" width="48.42578125" style="84" customWidth="1"/>
    <col min="9475" max="9475" width="17.140625" style="84" customWidth="1"/>
    <col min="9476" max="9476" width="18.7109375" style="84" customWidth="1"/>
    <col min="9477" max="9728" width="9.140625" style="84"/>
    <col min="9729" max="9729" width="5.7109375" style="84" customWidth="1"/>
    <col min="9730" max="9730" width="48.42578125" style="84" customWidth="1"/>
    <col min="9731" max="9731" width="17.140625" style="84" customWidth="1"/>
    <col min="9732" max="9732" width="18.7109375" style="84" customWidth="1"/>
    <col min="9733" max="9984" width="9.140625" style="84"/>
    <col min="9985" max="9985" width="5.7109375" style="84" customWidth="1"/>
    <col min="9986" max="9986" width="48.42578125" style="84" customWidth="1"/>
    <col min="9987" max="9987" width="17.140625" style="84" customWidth="1"/>
    <col min="9988" max="9988" width="18.7109375" style="84" customWidth="1"/>
    <col min="9989" max="10240" width="9.140625" style="84"/>
    <col min="10241" max="10241" width="5.7109375" style="84" customWidth="1"/>
    <col min="10242" max="10242" width="48.42578125" style="84" customWidth="1"/>
    <col min="10243" max="10243" width="17.140625" style="84" customWidth="1"/>
    <col min="10244" max="10244" width="18.7109375" style="84" customWidth="1"/>
    <col min="10245" max="10496" width="9.140625" style="84"/>
    <col min="10497" max="10497" width="5.7109375" style="84" customWidth="1"/>
    <col min="10498" max="10498" width="48.42578125" style="84" customWidth="1"/>
    <col min="10499" max="10499" width="17.140625" style="84" customWidth="1"/>
    <col min="10500" max="10500" width="18.7109375" style="84" customWidth="1"/>
    <col min="10501" max="10752" width="9.140625" style="84"/>
    <col min="10753" max="10753" width="5.7109375" style="84" customWidth="1"/>
    <col min="10754" max="10754" width="48.42578125" style="84" customWidth="1"/>
    <col min="10755" max="10755" width="17.140625" style="84" customWidth="1"/>
    <col min="10756" max="10756" width="18.7109375" style="84" customWidth="1"/>
    <col min="10757" max="11008" width="9.140625" style="84"/>
    <col min="11009" max="11009" width="5.7109375" style="84" customWidth="1"/>
    <col min="11010" max="11010" width="48.42578125" style="84" customWidth="1"/>
    <col min="11011" max="11011" width="17.140625" style="84" customWidth="1"/>
    <col min="11012" max="11012" width="18.7109375" style="84" customWidth="1"/>
    <col min="11013" max="11264" width="9.140625" style="84"/>
    <col min="11265" max="11265" width="5.7109375" style="84" customWidth="1"/>
    <col min="11266" max="11266" width="48.42578125" style="84" customWidth="1"/>
    <col min="11267" max="11267" width="17.140625" style="84" customWidth="1"/>
    <col min="11268" max="11268" width="18.7109375" style="84" customWidth="1"/>
    <col min="11269" max="11520" width="9.140625" style="84"/>
    <col min="11521" max="11521" width="5.7109375" style="84" customWidth="1"/>
    <col min="11522" max="11522" width="48.42578125" style="84" customWidth="1"/>
    <col min="11523" max="11523" width="17.140625" style="84" customWidth="1"/>
    <col min="11524" max="11524" width="18.7109375" style="84" customWidth="1"/>
    <col min="11525" max="11776" width="9.140625" style="84"/>
    <col min="11777" max="11777" width="5.7109375" style="84" customWidth="1"/>
    <col min="11778" max="11778" width="48.42578125" style="84" customWidth="1"/>
    <col min="11779" max="11779" width="17.140625" style="84" customWidth="1"/>
    <col min="11780" max="11780" width="18.7109375" style="84" customWidth="1"/>
    <col min="11781" max="12032" width="9.140625" style="84"/>
    <col min="12033" max="12033" width="5.7109375" style="84" customWidth="1"/>
    <col min="12034" max="12034" width="48.42578125" style="84" customWidth="1"/>
    <col min="12035" max="12035" width="17.140625" style="84" customWidth="1"/>
    <col min="12036" max="12036" width="18.7109375" style="84" customWidth="1"/>
    <col min="12037" max="12288" width="9.140625" style="84"/>
    <col min="12289" max="12289" width="5.7109375" style="84" customWidth="1"/>
    <col min="12290" max="12290" width="48.42578125" style="84" customWidth="1"/>
    <col min="12291" max="12291" width="17.140625" style="84" customWidth="1"/>
    <col min="12292" max="12292" width="18.7109375" style="84" customWidth="1"/>
    <col min="12293" max="12544" width="9.140625" style="84"/>
    <col min="12545" max="12545" width="5.7109375" style="84" customWidth="1"/>
    <col min="12546" max="12546" width="48.42578125" style="84" customWidth="1"/>
    <col min="12547" max="12547" width="17.140625" style="84" customWidth="1"/>
    <col min="12548" max="12548" width="18.7109375" style="84" customWidth="1"/>
    <col min="12549" max="12800" width="9.140625" style="84"/>
    <col min="12801" max="12801" width="5.7109375" style="84" customWidth="1"/>
    <col min="12802" max="12802" width="48.42578125" style="84" customWidth="1"/>
    <col min="12803" max="12803" width="17.140625" style="84" customWidth="1"/>
    <col min="12804" max="12804" width="18.7109375" style="84" customWidth="1"/>
    <col min="12805" max="13056" width="9.140625" style="84"/>
    <col min="13057" max="13057" width="5.7109375" style="84" customWidth="1"/>
    <col min="13058" max="13058" width="48.42578125" style="84" customWidth="1"/>
    <col min="13059" max="13059" width="17.140625" style="84" customWidth="1"/>
    <col min="13060" max="13060" width="18.7109375" style="84" customWidth="1"/>
    <col min="13061" max="13312" width="9.140625" style="84"/>
    <col min="13313" max="13313" width="5.7109375" style="84" customWidth="1"/>
    <col min="13314" max="13314" width="48.42578125" style="84" customWidth="1"/>
    <col min="13315" max="13315" width="17.140625" style="84" customWidth="1"/>
    <col min="13316" max="13316" width="18.7109375" style="84" customWidth="1"/>
    <col min="13317" max="13568" width="9.140625" style="84"/>
    <col min="13569" max="13569" width="5.7109375" style="84" customWidth="1"/>
    <col min="13570" max="13570" width="48.42578125" style="84" customWidth="1"/>
    <col min="13571" max="13571" width="17.140625" style="84" customWidth="1"/>
    <col min="13572" max="13572" width="18.7109375" style="84" customWidth="1"/>
    <col min="13573" max="13824" width="9.140625" style="84"/>
    <col min="13825" max="13825" width="5.7109375" style="84" customWidth="1"/>
    <col min="13826" max="13826" width="48.42578125" style="84" customWidth="1"/>
    <col min="13827" max="13827" width="17.140625" style="84" customWidth="1"/>
    <col min="13828" max="13828" width="18.7109375" style="84" customWidth="1"/>
    <col min="13829" max="14080" width="9.140625" style="84"/>
    <col min="14081" max="14081" width="5.7109375" style="84" customWidth="1"/>
    <col min="14082" max="14082" width="48.42578125" style="84" customWidth="1"/>
    <col min="14083" max="14083" width="17.140625" style="84" customWidth="1"/>
    <col min="14084" max="14084" width="18.7109375" style="84" customWidth="1"/>
    <col min="14085" max="14336" width="9.140625" style="84"/>
    <col min="14337" max="14337" width="5.7109375" style="84" customWidth="1"/>
    <col min="14338" max="14338" width="48.42578125" style="84" customWidth="1"/>
    <col min="14339" max="14339" width="17.140625" style="84" customWidth="1"/>
    <col min="14340" max="14340" width="18.7109375" style="84" customWidth="1"/>
    <col min="14341" max="14592" width="9.140625" style="84"/>
    <col min="14593" max="14593" width="5.7109375" style="84" customWidth="1"/>
    <col min="14594" max="14594" width="48.42578125" style="84" customWidth="1"/>
    <col min="14595" max="14595" width="17.140625" style="84" customWidth="1"/>
    <col min="14596" max="14596" width="18.7109375" style="84" customWidth="1"/>
    <col min="14597" max="14848" width="9.140625" style="84"/>
    <col min="14849" max="14849" width="5.7109375" style="84" customWidth="1"/>
    <col min="14850" max="14850" width="48.42578125" style="84" customWidth="1"/>
    <col min="14851" max="14851" width="17.140625" style="84" customWidth="1"/>
    <col min="14852" max="14852" width="18.7109375" style="84" customWidth="1"/>
    <col min="14853" max="15104" width="9.140625" style="84"/>
    <col min="15105" max="15105" width="5.7109375" style="84" customWidth="1"/>
    <col min="15106" max="15106" width="48.42578125" style="84" customWidth="1"/>
    <col min="15107" max="15107" width="17.140625" style="84" customWidth="1"/>
    <col min="15108" max="15108" width="18.7109375" style="84" customWidth="1"/>
    <col min="15109" max="15360" width="9.140625" style="84"/>
    <col min="15361" max="15361" width="5.7109375" style="84" customWidth="1"/>
    <col min="15362" max="15362" width="48.42578125" style="84" customWidth="1"/>
    <col min="15363" max="15363" width="17.140625" style="84" customWidth="1"/>
    <col min="15364" max="15364" width="18.7109375" style="84" customWidth="1"/>
    <col min="15365" max="15616" width="9.140625" style="84"/>
    <col min="15617" max="15617" width="5.7109375" style="84" customWidth="1"/>
    <col min="15618" max="15618" width="48.42578125" style="84" customWidth="1"/>
    <col min="15619" max="15619" width="17.140625" style="84" customWidth="1"/>
    <col min="15620" max="15620" width="18.7109375" style="84" customWidth="1"/>
    <col min="15621" max="15872" width="9.140625" style="84"/>
    <col min="15873" max="15873" width="5.7109375" style="84" customWidth="1"/>
    <col min="15874" max="15874" width="48.42578125" style="84" customWidth="1"/>
    <col min="15875" max="15875" width="17.140625" style="84" customWidth="1"/>
    <col min="15876" max="15876" width="18.7109375" style="84" customWidth="1"/>
    <col min="15877" max="16128" width="9.140625" style="84"/>
    <col min="16129" max="16129" width="5.7109375" style="84" customWidth="1"/>
    <col min="16130" max="16130" width="48.42578125" style="84" customWidth="1"/>
    <col min="16131" max="16131" width="17.140625" style="84" customWidth="1"/>
    <col min="16132" max="16132" width="18.7109375" style="84" customWidth="1"/>
    <col min="16133" max="16384" width="9.140625" style="84"/>
  </cols>
  <sheetData>
    <row r="2" spans="1:4" x14ac:dyDescent="0.2">
      <c r="A2" s="83" t="s">
        <v>120</v>
      </c>
    </row>
    <row r="3" spans="1:4" x14ac:dyDescent="0.2">
      <c r="A3" s="85"/>
    </row>
    <row r="4" spans="1:4" ht="42" customHeight="1" x14ac:dyDescent="0.2">
      <c r="A4" s="162" t="s">
        <v>110</v>
      </c>
      <c r="B4" s="162"/>
    </row>
    <row r="5" spans="1:4" s="85" customFormat="1" x14ac:dyDescent="0.2">
      <c r="D5" s="86" t="s">
        <v>91</v>
      </c>
    </row>
    <row r="6" spans="1:4" s="85" customFormat="1" x14ac:dyDescent="0.2">
      <c r="D6" s="86"/>
    </row>
    <row r="7" spans="1:4" s="85" customFormat="1" x14ac:dyDescent="0.2">
      <c r="A7" s="88"/>
      <c r="B7" s="84"/>
      <c r="C7" s="84"/>
      <c r="D7" s="92"/>
    </row>
    <row r="8" spans="1:4" s="85" customFormat="1" x14ac:dyDescent="0.2">
      <c r="A8" s="88"/>
      <c r="B8" s="84"/>
      <c r="C8" s="84"/>
      <c r="D8" s="92"/>
    </row>
    <row r="9" spans="1:4" s="85" customFormat="1" x14ac:dyDescent="0.2">
      <c r="A9" s="88"/>
      <c r="B9" s="84"/>
      <c r="C9" s="84"/>
      <c r="D9" s="92"/>
    </row>
    <row r="10" spans="1:4" s="85" customFormat="1" ht="25.5" x14ac:dyDescent="0.35">
      <c r="A10" s="88"/>
      <c r="B10" s="95" t="s">
        <v>121</v>
      </c>
      <c r="C10" s="84"/>
      <c r="D10" s="92"/>
    </row>
    <row r="11" spans="1:4" s="85" customFormat="1" ht="15" customHeight="1" x14ac:dyDescent="0.2">
      <c r="A11" s="88"/>
      <c r="B11" s="84"/>
      <c r="C11" s="84"/>
      <c r="D11" s="92"/>
    </row>
    <row r="12" spans="1:4" s="85" customFormat="1" ht="15" customHeight="1" x14ac:dyDescent="0.2">
      <c r="A12" s="88"/>
      <c r="B12" s="84"/>
      <c r="C12" s="84"/>
      <c r="D12" s="92"/>
    </row>
    <row r="13" spans="1:4" s="85" customFormat="1" x14ac:dyDescent="0.2">
      <c r="A13" s="88"/>
      <c r="B13" s="84"/>
      <c r="C13" s="84"/>
      <c r="D13" s="92"/>
    </row>
    <row r="14" spans="1:4" s="85" customFormat="1" x14ac:dyDescent="0.2">
      <c r="A14" s="88"/>
      <c r="C14" s="84"/>
      <c r="D14" s="92"/>
    </row>
    <row r="15" spans="1:4" s="85" customFormat="1" x14ac:dyDescent="0.2">
      <c r="A15" s="88"/>
      <c r="B15" s="84"/>
      <c r="C15" s="84"/>
      <c r="D15" s="92"/>
    </row>
    <row r="16" spans="1:4" s="85" customFormat="1" x14ac:dyDescent="0.2">
      <c r="A16" s="88"/>
      <c r="B16" s="84"/>
      <c r="C16" s="84"/>
      <c r="D16" s="92"/>
    </row>
    <row r="17" spans="1:4" s="85" customFormat="1" x14ac:dyDescent="0.2">
      <c r="A17" s="88"/>
      <c r="B17" s="84"/>
      <c r="C17" s="84"/>
      <c r="D17" s="92"/>
    </row>
    <row r="18" spans="1:4" s="85" customFormat="1" x14ac:dyDescent="0.2">
      <c r="A18" s="88"/>
      <c r="B18" s="84"/>
      <c r="C18" s="84"/>
      <c r="D18" s="92"/>
    </row>
    <row r="19" spans="1:4" s="85" customFormat="1" x14ac:dyDescent="0.2">
      <c r="A19" s="88"/>
      <c r="B19" s="84"/>
      <c r="C19" s="84"/>
      <c r="D19" s="92"/>
    </row>
    <row r="20" spans="1:4" s="85" customFormat="1" x14ac:dyDescent="0.2">
      <c r="A20" s="88"/>
      <c r="B20" s="84"/>
      <c r="C20" s="84"/>
      <c r="D20" s="92"/>
    </row>
    <row r="21" spans="1:4" s="85" customFormat="1" x14ac:dyDescent="0.2">
      <c r="A21" s="88"/>
      <c r="B21" s="84"/>
      <c r="C21" s="84"/>
      <c r="D21" s="92"/>
    </row>
    <row r="22" spans="1:4" s="85" customFormat="1" x14ac:dyDescent="0.2">
      <c r="A22" s="88"/>
      <c r="B22" s="84"/>
      <c r="C22" s="84"/>
      <c r="D22" s="92"/>
    </row>
    <row r="23" spans="1:4" s="85" customFormat="1" x14ac:dyDescent="0.2">
      <c r="A23" s="88"/>
      <c r="B23" s="84"/>
      <c r="C23" s="84"/>
      <c r="D23" s="92"/>
    </row>
    <row r="24" spans="1:4" s="85" customFormat="1" x14ac:dyDescent="0.2">
      <c r="A24" s="88"/>
      <c r="B24" s="84"/>
      <c r="C24" s="84"/>
      <c r="D24" s="92"/>
    </row>
    <row r="25" spans="1:4" s="85" customFormat="1" x14ac:dyDescent="0.2">
      <c r="A25" s="86"/>
      <c r="D25" s="90"/>
    </row>
    <row r="26" spans="1:4" s="85" customFormat="1" x14ac:dyDescent="0.2">
      <c r="A26" s="86"/>
      <c r="D26" s="90"/>
    </row>
    <row r="27" spans="1:4" s="85" customFormat="1" x14ac:dyDescent="0.2">
      <c r="A27" s="86"/>
      <c r="D27" s="90"/>
    </row>
    <row r="28" spans="1:4" s="85" customFormat="1" x14ac:dyDescent="0.2">
      <c r="A28" s="86"/>
      <c r="D28" s="90"/>
    </row>
    <row r="29" spans="1:4" s="85" customFormat="1" x14ac:dyDescent="0.2">
      <c r="A29" s="86"/>
      <c r="D29" s="90"/>
    </row>
    <row r="30" spans="1:4" s="85" customFormat="1" x14ac:dyDescent="0.2">
      <c r="A30" s="86"/>
      <c r="D30" s="90"/>
    </row>
    <row r="31" spans="1:4" s="85" customFormat="1" x14ac:dyDescent="0.2">
      <c r="A31" s="86"/>
      <c r="D31" s="90"/>
    </row>
    <row r="32" spans="1:4" s="85" customFormat="1" x14ac:dyDescent="0.2">
      <c r="D32" s="90"/>
    </row>
    <row r="33" spans="1:4" s="85" customFormat="1" x14ac:dyDescent="0.2">
      <c r="D33" s="91"/>
    </row>
    <row r="34" spans="1:4" x14ac:dyDescent="0.2">
      <c r="A34" s="163" t="s">
        <v>119</v>
      </c>
      <c r="B34" s="163"/>
      <c r="C34" s="87" t="s">
        <v>3</v>
      </c>
      <c r="D34" s="90">
        <f>SUM(D7:D30)</f>
        <v>0</v>
      </c>
    </row>
    <row r="35" spans="1:4" ht="13.5" thickBot="1" x14ac:dyDescent="0.25">
      <c r="D35" s="89"/>
    </row>
    <row r="36" spans="1:4" ht="13.5" thickTop="1" x14ac:dyDescent="0.2"/>
  </sheetData>
  <mergeCells count="2">
    <mergeCell ref="A4:B4"/>
    <mergeCell ref="A34:B34"/>
  </mergeCells>
  <pageMargins left="0.74803149606299213" right="0.74803149606299213" top="0.78740157480314965" bottom="0.98425196850393704" header="0.51181102362204722" footer="0.51181102362204722"/>
  <pageSetup paperSize="9" scale="95" orientation="portrait" r:id="rId1"/>
  <headerFooter alignWithMargins="0">
    <oddFooter>&amp;C&amp;"Tahoma,Bold"&amp;8CCDP LLP
4804 – RGU – NATIONAL SUBSEA CENTRE OF EXCELLENCE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D5D9D-7ECF-4282-839F-72DE7B9D4034}">
  <dimension ref="A2:D36"/>
  <sheetViews>
    <sheetView view="pageBreakPreview" zoomScaleNormal="100" zoomScaleSheetLayoutView="100" zoomScalePageLayoutView="90" workbookViewId="0">
      <selection activeCell="D35" sqref="D35"/>
    </sheetView>
  </sheetViews>
  <sheetFormatPr defaultRowHeight="12.75" x14ac:dyDescent="0.2"/>
  <cols>
    <col min="1" max="1" width="5.7109375" style="84" customWidth="1"/>
    <col min="2" max="2" width="48.42578125" style="84" customWidth="1"/>
    <col min="3" max="3" width="17.140625" style="84" customWidth="1"/>
    <col min="4" max="4" width="18.7109375" style="88" customWidth="1"/>
    <col min="5" max="256" width="9.140625" style="84"/>
    <col min="257" max="257" width="5.7109375" style="84" customWidth="1"/>
    <col min="258" max="258" width="48.42578125" style="84" customWidth="1"/>
    <col min="259" max="259" width="17.140625" style="84" customWidth="1"/>
    <col min="260" max="260" width="18.7109375" style="84" customWidth="1"/>
    <col min="261" max="512" width="9.140625" style="84"/>
    <col min="513" max="513" width="5.7109375" style="84" customWidth="1"/>
    <col min="514" max="514" width="48.42578125" style="84" customWidth="1"/>
    <col min="515" max="515" width="17.140625" style="84" customWidth="1"/>
    <col min="516" max="516" width="18.7109375" style="84" customWidth="1"/>
    <col min="517" max="768" width="9.140625" style="84"/>
    <col min="769" max="769" width="5.7109375" style="84" customWidth="1"/>
    <col min="770" max="770" width="48.42578125" style="84" customWidth="1"/>
    <col min="771" max="771" width="17.140625" style="84" customWidth="1"/>
    <col min="772" max="772" width="18.7109375" style="84" customWidth="1"/>
    <col min="773" max="1024" width="9.140625" style="84"/>
    <col min="1025" max="1025" width="5.7109375" style="84" customWidth="1"/>
    <col min="1026" max="1026" width="48.42578125" style="84" customWidth="1"/>
    <col min="1027" max="1027" width="17.140625" style="84" customWidth="1"/>
    <col min="1028" max="1028" width="18.7109375" style="84" customWidth="1"/>
    <col min="1029" max="1280" width="9.140625" style="84"/>
    <col min="1281" max="1281" width="5.7109375" style="84" customWidth="1"/>
    <col min="1282" max="1282" width="48.42578125" style="84" customWidth="1"/>
    <col min="1283" max="1283" width="17.140625" style="84" customWidth="1"/>
    <col min="1284" max="1284" width="18.7109375" style="84" customWidth="1"/>
    <col min="1285" max="1536" width="9.140625" style="84"/>
    <col min="1537" max="1537" width="5.7109375" style="84" customWidth="1"/>
    <col min="1538" max="1538" width="48.42578125" style="84" customWidth="1"/>
    <col min="1539" max="1539" width="17.140625" style="84" customWidth="1"/>
    <col min="1540" max="1540" width="18.7109375" style="84" customWidth="1"/>
    <col min="1541" max="1792" width="9.140625" style="84"/>
    <col min="1793" max="1793" width="5.7109375" style="84" customWidth="1"/>
    <col min="1794" max="1794" width="48.42578125" style="84" customWidth="1"/>
    <col min="1795" max="1795" width="17.140625" style="84" customWidth="1"/>
    <col min="1796" max="1796" width="18.7109375" style="84" customWidth="1"/>
    <col min="1797" max="2048" width="9.140625" style="84"/>
    <col min="2049" max="2049" width="5.7109375" style="84" customWidth="1"/>
    <col min="2050" max="2050" width="48.42578125" style="84" customWidth="1"/>
    <col min="2051" max="2051" width="17.140625" style="84" customWidth="1"/>
    <col min="2052" max="2052" width="18.7109375" style="84" customWidth="1"/>
    <col min="2053" max="2304" width="9.140625" style="84"/>
    <col min="2305" max="2305" width="5.7109375" style="84" customWidth="1"/>
    <col min="2306" max="2306" width="48.42578125" style="84" customWidth="1"/>
    <col min="2307" max="2307" width="17.140625" style="84" customWidth="1"/>
    <col min="2308" max="2308" width="18.7109375" style="84" customWidth="1"/>
    <col min="2309" max="2560" width="9.140625" style="84"/>
    <col min="2561" max="2561" width="5.7109375" style="84" customWidth="1"/>
    <col min="2562" max="2562" width="48.42578125" style="84" customWidth="1"/>
    <col min="2563" max="2563" width="17.140625" style="84" customWidth="1"/>
    <col min="2564" max="2564" width="18.7109375" style="84" customWidth="1"/>
    <col min="2565" max="2816" width="9.140625" style="84"/>
    <col min="2817" max="2817" width="5.7109375" style="84" customWidth="1"/>
    <col min="2818" max="2818" width="48.42578125" style="84" customWidth="1"/>
    <col min="2819" max="2819" width="17.140625" style="84" customWidth="1"/>
    <col min="2820" max="2820" width="18.7109375" style="84" customWidth="1"/>
    <col min="2821" max="3072" width="9.140625" style="84"/>
    <col min="3073" max="3073" width="5.7109375" style="84" customWidth="1"/>
    <col min="3074" max="3074" width="48.42578125" style="84" customWidth="1"/>
    <col min="3075" max="3075" width="17.140625" style="84" customWidth="1"/>
    <col min="3076" max="3076" width="18.7109375" style="84" customWidth="1"/>
    <col min="3077" max="3328" width="9.140625" style="84"/>
    <col min="3329" max="3329" width="5.7109375" style="84" customWidth="1"/>
    <col min="3330" max="3330" width="48.42578125" style="84" customWidth="1"/>
    <col min="3331" max="3331" width="17.140625" style="84" customWidth="1"/>
    <col min="3332" max="3332" width="18.7109375" style="84" customWidth="1"/>
    <col min="3333" max="3584" width="9.140625" style="84"/>
    <col min="3585" max="3585" width="5.7109375" style="84" customWidth="1"/>
    <col min="3586" max="3586" width="48.42578125" style="84" customWidth="1"/>
    <col min="3587" max="3587" width="17.140625" style="84" customWidth="1"/>
    <col min="3588" max="3588" width="18.7109375" style="84" customWidth="1"/>
    <col min="3589" max="3840" width="9.140625" style="84"/>
    <col min="3841" max="3841" width="5.7109375" style="84" customWidth="1"/>
    <col min="3842" max="3842" width="48.42578125" style="84" customWidth="1"/>
    <col min="3843" max="3843" width="17.140625" style="84" customWidth="1"/>
    <col min="3844" max="3844" width="18.7109375" style="84" customWidth="1"/>
    <col min="3845" max="4096" width="9.140625" style="84"/>
    <col min="4097" max="4097" width="5.7109375" style="84" customWidth="1"/>
    <col min="4098" max="4098" width="48.42578125" style="84" customWidth="1"/>
    <col min="4099" max="4099" width="17.140625" style="84" customWidth="1"/>
    <col min="4100" max="4100" width="18.7109375" style="84" customWidth="1"/>
    <col min="4101" max="4352" width="9.140625" style="84"/>
    <col min="4353" max="4353" width="5.7109375" style="84" customWidth="1"/>
    <col min="4354" max="4354" width="48.42578125" style="84" customWidth="1"/>
    <col min="4355" max="4355" width="17.140625" style="84" customWidth="1"/>
    <col min="4356" max="4356" width="18.7109375" style="84" customWidth="1"/>
    <col min="4357" max="4608" width="9.140625" style="84"/>
    <col min="4609" max="4609" width="5.7109375" style="84" customWidth="1"/>
    <col min="4610" max="4610" width="48.42578125" style="84" customWidth="1"/>
    <col min="4611" max="4611" width="17.140625" style="84" customWidth="1"/>
    <col min="4612" max="4612" width="18.7109375" style="84" customWidth="1"/>
    <col min="4613" max="4864" width="9.140625" style="84"/>
    <col min="4865" max="4865" width="5.7109375" style="84" customWidth="1"/>
    <col min="4866" max="4866" width="48.42578125" style="84" customWidth="1"/>
    <col min="4867" max="4867" width="17.140625" style="84" customWidth="1"/>
    <col min="4868" max="4868" width="18.7109375" style="84" customWidth="1"/>
    <col min="4869" max="5120" width="9.140625" style="84"/>
    <col min="5121" max="5121" width="5.7109375" style="84" customWidth="1"/>
    <col min="5122" max="5122" width="48.42578125" style="84" customWidth="1"/>
    <col min="5123" max="5123" width="17.140625" style="84" customWidth="1"/>
    <col min="5124" max="5124" width="18.7109375" style="84" customWidth="1"/>
    <col min="5125" max="5376" width="9.140625" style="84"/>
    <col min="5377" max="5377" width="5.7109375" style="84" customWidth="1"/>
    <col min="5378" max="5378" width="48.42578125" style="84" customWidth="1"/>
    <col min="5379" max="5379" width="17.140625" style="84" customWidth="1"/>
    <col min="5380" max="5380" width="18.7109375" style="84" customWidth="1"/>
    <col min="5381" max="5632" width="9.140625" style="84"/>
    <col min="5633" max="5633" width="5.7109375" style="84" customWidth="1"/>
    <col min="5634" max="5634" width="48.42578125" style="84" customWidth="1"/>
    <col min="5635" max="5635" width="17.140625" style="84" customWidth="1"/>
    <col min="5636" max="5636" width="18.7109375" style="84" customWidth="1"/>
    <col min="5637" max="5888" width="9.140625" style="84"/>
    <col min="5889" max="5889" width="5.7109375" style="84" customWidth="1"/>
    <col min="5890" max="5890" width="48.42578125" style="84" customWidth="1"/>
    <col min="5891" max="5891" width="17.140625" style="84" customWidth="1"/>
    <col min="5892" max="5892" width="18.7109375" style="84" customWidth="1"/>
    <col min="5893" max="6144" width="9.140625" style="84"/>
    <col min="6145" max="6145" width="5.7109375" style="84" customWidth="1"/>
    <col min="6146" max="6146" width="48.42578125" style="84" customWidth="1"/>
    <col min="6147" max="6147" width="17.140625" style="84" customWidth="1"/>
    <col min="6148" max="6148" width="18.7109375" style="84" customWidth="1"/>
    <col min="6149" max="6400" width="9.140625" style="84"/>
    <col min="6401" max="6401" width="5.7109375" style="84" customWidth="1"/>
    <col min="6402" max="6402" width="48.42578125" style="84" customWidth="1"/>
    <col min="6403" max="6403" width="17.140625" style="84" customWidth="1"/>
    <col min="6404" max="6404" width="18.7109375" style="84" customWidth="1"/>
    <col min="6405" max="6656" width="9.140625" style="84"/>
    <col min="6657" max="6657" width="5.7109375" style="84" customWidth="1"/>
    <col min="6658" max="6658" width="48.42578125" style="84" customWidth="1"/>
    <col min="6659" max="6659" width="17.140625" style="84" customWidth="1"/>
    <col min="6660" max="6660" width="18.7109375" style="84" customWidth="1"/>
    <col min="6661" max="6912" width="9.140625" style="84"/>
    <col min="6913" max="6913" width="5.7109375" style="84" customWidth="1"/>
    <col min="6914" max="6914" width="48.42578125" style="84" customWidth="1"/>
    <col min="6915" max="6915" width="17.140625" style="84" customWidth="1"/>
    <col min="6916" max="6916" width="18.7109375" style="84" customWidth="1"/>
    <col min="6917" max="7168" width="9.140625" style="84"/>
    <col min="7169" max="7169" width="5.7109375" style="84" customWidth="1"/>
    <col min="7170" max="7170" width="48.42578125" style="84" customWidth="1"/>
    <col min="7171" max="7171" width="17.140625" style="84" customWidth="1"/>
    <col min="7172" max="7172" width="18.7109375" style="84" customWidth="1"/>
    <col min="7173" max="7424" width="9.140625" style="84"/>
    <col min="7425" max="7425" width="5.7109375" style="84" customWidth="1"/>
    <col min="7426" max="7426" width="48.42578125" style="84" customWidth="1"/>
    <col min="7427" max="7427" width="17.140625" style="84" customWidth="1"/>
    <col min="7428" max="7428" width="18.7109375" style="84" customWidth="1"/>
    <col min="7429" max="7680" width="9.140625" style="84"/>
    <col min="7681" max="7681" width="5.7109375" style="84" customWidth="1"/>
    <col min="7682" max="7682" width="48.42578125" style="84" customWidth="1"/>
    <col min="7683" max="7683" width="17.140625" style="84" customWidth="1"/>
    <col min="7684" max="7684" width="18.7109375" style="84" customWidth="1"/>
    <col min="7685" max="7936" width="9.140625" style="84"/>
    <col min="7937" max="7937" width="5.7109375" style="84" customWidth="1"/>
    <col min="7938" max="7938" width="48.42578125" style="84" customWidth="1"/>
    <col min="7939" max="7939" width="17.140625" style="84" customWidth="1"/>
    <col min="7940" max="7940" width="18.7109375" style="84" customWidth="1"/>
    <col min="7941" max="8192" width="9.140625" style="84"/>
    <col min="8193" max="8193" width="5.7109375" style="84" customWidth="1"/>
    <col min="8194" max="8194" width="48.42578125" style="84" customWidth="1"/>
    <col min="8195" max="8195" width="17.140625" style="84" customWidth="1"/>
    <col min="8196" max="8196" width="18.7109375" style="84" customWidth="1"/>
    <col min="8197" max="8448" width="9.140625" style="84"/>
    <col min="8449" max="8449" width="5.7109375" style="84" customWidth="1"/>
    <col min="8450" max="8450" width="48.42578125" style="84" customWidth="1"/>
    <col min="8451" max="8451" width="17.140625" style="84" customWidth="1"/>
    <col min="8452" max="8452" width="18.7109375" style="84" customWidth="1"/>
    <col min="8453" max="8704" width="9.140625" style="84"/>
    <col min="8705" max="8705" width="5.7109375" style="84" customWidth="1"/>
    <col min="8706" max="8706" width="48.42578125" style="84" customWidth="1"/>
    <col min="8707" max="8707" width="17.140625" style="84" customWidth="1"/>
    <col min="8708" max="8708" width="18.7109375" style="84" customWidth="1"/>
    <col min="8709" max="8960" width="9.140625" style="84"/>
    <col min="8961" max="8961" width="5.7109375" style="84" customWidth="1"/>
    <col min="8962" max="8962" width="48.42578125" style="84" customWidth="1"/>
    <col min="8963" max="8963" width="17.140625" style="84" customWidth="1"/>
    <col min="8964" max="8964" width="18.7109375" style="84" customWidth="1"/>
    <col min="8965" max="9216" width="9.140625" style="84"/>
    <col min="9217" max="9217" width="5.7109375" style="84" customWidth="1"/>
    <col min="9218" max="9218" width="48.42578125" style="84" customWidth="1"/>
    <col min="9219" max="9219" width="17.140625" style="84" customWidth="1"/>
    <col min="9220" max="9220" width="18.7109375" style="84" customWidth="1"/>
    <col min="9221" max="9472" width="9.140625" style="84"/>
    <col min="9473" max="9473" width="5.7109375" style="84" customWidth="1"/>
    <col min="9474" max="9474" width="48.42578125" style="84" customWidth="1"/>
    <col min="9475" max="9475" width="17.140625" style="84" customWidth="1"/>
    <col min="9476" max="9476" width="18.7109375" style="84" customWidth="1"/>
    <col min="9477" max="9728" width="9.140625" style="84"/>
    <col min="9729" max="9729" width="5.7109375" style="84" customWidth="1"/>
    <col min="9730" max="9730" width="48.42578125" style="84" customWidth="1"/>
    <col min="9731" max="9731" width="17.140625" style="84" customWidth="1"/>
    <col min="9732" max="9732" width="18.7109375" style="84" customWidth="1"/>
    <col min="9733" max="9984" width="9.140625" style="84"/>
    <col min="9985" max="9985" width="5.7109375" style="84" customWidth="1"/>
    <col min="9986" max="9986" width="48.42578125" style="84" customWidth="1"/>
    <col min="9987" max="9987" width="17.140625" style="84" customWidth="1"/>
    <col min="9988" max="9988" width="18.7109375" style="84" customWidth="1"/>
    <col min="9989" max="10240" width="9.140625" style="84"/>
    <col min="10241" max="10241" width="5.7109375" style="84" customWidth="1"/>
    <col min="10242" max="10242" width="48.42578125" style="84" customWidth="1"/>
    <col min="10243" max="10243" width="17.140625" style="84" customWidth="1"/>
    <col min="10244" max="10244" width="18.7109375" style="84" customWidth="1"/>
    <col min="10245" max="10496" width="9.140625" style="84"/>
    <col min="10497" max="10497" width="5.7109375" style="84" customWidth="1"/>
    <col min="10498" max="10498" width="48.42578125" style="84" customWidth="1"/>
    <col min="10499" max="10499" width="17.140625" style="84" customWidth="1"/>
    <col min="10500" max="10500" width="18.7109375" style="84" customWidth="1"/>
    <col min="10501" max="10752" width="9.140625" style="84"/>
    <col min="10753" max="10753" width="5.7109375" style="84" customWidth="1"/>
    <col min="10754" max="10754" width="48.42578125" style="84" customWidth="1"/>
    <col min="10755" max="10755" width="17.140625" style="84" customWidth="1"/>
    <col min="10756" max="10756" width="18.7109375" style="84" customWidth="1"/>
    <col min="10757" max="11008" width="9.140625" style="84"/>
    <col min="11009" max="11009" width="5.7109375" style="84" customWidth="1"/>
    <col min="11010" max="11010" width="48.42578125" style="84" customWidth="1"/>
    <col min="11011" max="11011" width="17.140625" style="84" customWidth="1"/>
    <col min="11012" max="11012" width="18.7109375" style="84" customWidth="1"/>
    <col min="11013" max="11264" width="9.140625" style="84"/>
    <col min="11265" max="11265" width="5.7109375" style="84" customWidth="1"/>
    <col min="11266" max="11266" width="48.42578125" style="84" customWidth="1"/>
    <col min="11267" max="11267" width="17.140625" style="84" customWidth="1"/>
    <col min="11268" max="11268" width="18.7109375" style="84" customWidth="1"/>
    <col min="11269" max="11520" width="9.140625" style="84"/>
    <col min="11521" max="11521" width="5.7109375" style="84" customWidth="1"/>
    <col min="11522" max="11522" width="48.42578125" style="84" customWidth="1"/>
    <col min="11523" max="11523" width="17.140625" style="84" customWidth="1"/>
    <col min="11524" max="11524" width="18.7109375" style="84" customWidth="1"/>
    <col min="11525" max="11776" width="9.140625" style="84"/>
    <col min="11777" max="11777" width="5.7109375" style="84" customWidth="1"/>
    <col min="11778" max="11778" width="48.42578125" style="84" customWidth="1"/>
    <col min="11779" max="11779" width="17.140625" style="84" customWidth="1"/>
    <col min="11780" max="11780" width="18.7109375" style="84" customWidth="1"/>
    <col min="11781" max="12032" width="9.140625" style="84"/>
    <col min="12033" max="12033" width="5.7109375" style="84" customWidth="1"/>
    <col min="12034" max="12034" width="48.42578125" style="84" customWidth="1"/>
    <col min="12035" max="12035" width="17.140625" style="84" customWidth="1"/>
    <col min="12036" max="12036" width="18.7109375" style="84" customWidth="1"/>
    <col min="12037" max="12288" width="9.140625" style="84"/>
    <col min="12289" max="12289" width="5.7109375" style="84" customWidth="1"/>
    <col min="12290" max="12290" width="48.42578125" style="84" customWidth="1"/>
    <col min="12291" max="12291" width="17.140625" style="84" customWidth="1"/>
    <col min="12292" max="12292" width="18.7109375" style="84" customWidth="1"/>
    <col min="12293" max="12544" width="9.140625" style="84"/>
    <col min="12545" max="12545" width="5.7109375" style="84" customWidth="1"/>
    <col min="12546" max="12546" width="48.42578125" style="84" customWidth="1"/>
    <col min="12547" max="12547" width="17.140625" style="84" customWidth="1"/>
    <col min="12548" max="12548" width="18.7109375" style="84" customWidth="1"/>
    <col min="12549" max="12800" width="9.140625" style="84"/>
    <col min="12801" max="12801" width="5.7109375" style="84" customWidth="1"/>
    <col min="12802" max="12802" width="48.42578125" style="84" customWidth="1"/>
    <col min="12803" max="12803" width="17.140625" style="84" customWidth="1"/>
    <col min="12804" max="12804" width="18.7109375" style="84" customWidth="1"/>
    <col min="12805" max="13056" width="9.140625" style="84"/>
    <col min="13057" max="13057" width="5.7109375" style="84" customWidth="1"/>
    <col min="13058" max="13058" width="48.42578125" style="84" customWidth="1"/>
    <col min="13059" max="13059" width="17.140625" style="84" customWidth="1"/>
    <col min="13060" max="13060" width="18.7109375" style="84" customWidth="1"/>
    <col min="13061" max="13312" width="9.140625" style="84"/>
    <col min="13313" max="13313" width="5.7109375" style="84" customWidth="1"/>
    <col min="13314" max="13314" width="48.42578125" style="84" customWidth="1"/>
    <col min="13315" max="13315" width="17.140625" style="84" customWidth="1"/>
    <col min="13316" max="13316" width="18.7109375" style="84" customWidth="1"/>
    <col min="13317" max="13568" width="9.140625" style="84"/>
    <col min="13569" max="13569" width="5.7109375" style="84" customWidth="1"/>
    <col min="13570" max="13570" width="48.42578125" style="84" customWidth="1"/>
    <col min="13571" max="13571" width="17.140625" style="84" customWidth="1"/>
    <col min="13572" max="13572" width="18.7109375" style="84" customWidth="1"/>
    <col min="13573" max="13824" width="9.140625" style="84"/>
    <col min="13825" max="13825" width="5.7109375" style="84" customWidth="1"/>
    <col min="13826" max="13826" width="48.42578125" style="84" customWidth="1"/>
    <col min="13827" max="13827" width="17.140625" style="84" customWidth="1"/>
    <col min="13828" max="13828" width="18.7109375" style="84" customWidth="1"/>
    <col min="13829" max="14080" width="9.140625" style="84"/>
    <col min="14081" max="14081" width="5.7109375" style="84" customWidth="1"/>
    <col min="14082" max="14082" width="48.42578125" style="84" customWidth="1"/>
    <col min="14083" max="14083" width="17.140625" style="84" customWidth="1"/>
    <col min="14084" max="14084" width="18.7109375" style="84" customWidth="1"/>
    <col min="14085" max="14336" width="9.140625" style="84"/>
    <col min="14337" max="14337" width="5.7109375" style="84" customWidth="1"/>
    <col min="14338" max="14338" width="48.42578125" style="84" customWidth="1"/>
    <col min="14339" max="14339" width="17.140625" style="84" customWidth="1"/>
    <col min="14340" max="14340" width="18.7109375" style="84" customWidth="1"/>
    <col min="14341" max="14592" width="9.140625" style="84"/>
    <col min="14593" max="14593" width="5.7109375" style="84" customWidth="1"/>
    <col min="14594" max="14594" width="48.42578125" style="84" customWidth="1"/>
    <col min="14595" max="14595" width="17.140625" style="84" customWidth="1"/>
    <col min="14596" max="14596" width="18.7109375" style="84" customWidth="1"/>
    <col min="14597" max="14848" width="9.140625" style="84"/>
    <col min="14849" max="14849" width="5.7109375" style="84" customWidth="1"/>
    <col min="14850" max="14850" width="48.42578125" style="84" customWidth="1"/>
    <col min="14851" max="14851" width="17.140625" style="84" customWidth="1"/>
    <col min="14852" max="14852" width="18.7109375" style="84" customWidth="1"/>
    <col min="14853" max="15104" width="9.140625" style="84"/>
    <col min="15105" max="15105" width="5.7109375" style="84" customWidth="1"/>
    <col min="15106" max="15106" width="48.42578125" style="84" customWidth="1"/>
    <col min="15107" max="15107" width="17.140625" style="84" customWidth="1"/>
    <col min="15108" max="15108" width="18.7109375" style="84" customWidth="1"/>
    <col min="15109" max="15360" width="9.140625" style="84"/>
    <col min="15361" max="15361" width="5.7109375" style="84" customWidth="1"/>
    <col min="15362" max="15362" width="48.42578125" style="84" customWidth="1"/>
    <col min="15363" max="15363" width="17.140625" style="84" customWidth="1"/>
    <col min="15364" max="15364" width="18.7109375" style="84" customWidth="1"/>
    <col min="15365" max="15616" width="9.140625" style="84"/>
    <col min="15617" max="15617" width="5.7109375" style="84" customWidth="1"/>
    <col min="15618" max="15618" width="48.42578125" style="84" customWidth="1"/>
    <col min="15619" max="15619" width="17.140625" style="84" customWidth="1"/>
    <col min="15620" max="15620" width="18.7109375" style="84" customWidth="1"/>
    <col min="15621" max="15872" width="9.140625" style="84"/>
    <col min="15873" max="15873" width="5.7109375" style="84" customWidth="1"/>
    <col min="15874" max="15874" width="48.42578125" style="84" customWidth="1"/>
    <col min="15875" max="15875" width="17.140625" style="84" customWidth="1"/>
    <col min="15876" max="15876" width="18.7109375" style="84" customWidth="1"/>
    <col min="15877" max="16128" width="9.140625" style="84"/>
    <col min="16129" max="16129" width="5.7109375" style="84" customWidth="1"/>
    <col min="16130" max="16130" width="48.42578125" style="84" customWidth="1"/>
    <col min="16131" max="16131" width="17.140625" style="84" customWidth="1"/>
    <col min="16132" max="16132" width="18.7109375" style="84" customWidth="1"/>
    <col min="16133" max="16384" width="9.140625" style="84"/>
  </cols>
  <sheetData>
    <row r="2" spans="1:4" x14ac:dyDescent="0.2">
      <c r="A2" s="83" t="s">
        <v>90</v>
      </c>
    </row>
    <row r="3" spans="1:4" x14ac:dyDescent="0.2">
      <c r="A3" s="85"/>
    </row>
    <row r="4" spans="1:4" ht="42" customHeight="1" x14ac:dyDescent="0.2">
      <c r="A4" s="162" t="s">
        <v>110</v>
      </c>
      <c r="B4" s="162"/>
    </row>
    <row r="5" spans="1:4" s="85" customFormat="1" x14ac:dyDescent="0.2">
      <c r="D5" s="86" t="s">
        <v>91</v>
      </c>
    </row>
    <row r="6" spans="1:4" s="85" customFormat="1" x14ac:dyDescent="0.2">
      <c r="D6" s="86"/>
    </row>
    <row r="7" spans="1:4" s="85" customFormat="1" x14ac:dyDescent="0.2">
      <c r="A7" s="88" t="s">
        <v>28</v>
      </c>
      <c r="B7" s="84" t="s">
        <v>92</v>
      </c>
      <c r="C7" s="84" t="s">
        <v>93</v>
      </c>
      <c r="D7" s="92">
        <v>0</v>
      </c>
    </row>
    <row r="8" spans="1:4" s="85" customFormat="1" x14ac:dyDescent="0.2">
      <c r="A8" s="88"/>
      <c r="B8" s="84"/>
      <c r="C8" s="84"/>
      <c r="D8" s="92"/>
    </row>
    <row r="9" spans="1:4" s="85" customFormat="1" x14ac:dyDescent="0.2">
      <c r="A9" s="88" t="s">
        <v>51</v>
      </c>
      <c r="B9" s="84" t="s">
        <v>94</v>
      </c>
      <c r="C9" s="84" t="s">
        <v>95</v>
      </c>
      <c r="D9" s="92">
        <v>0</v>
      </c>
    </row>
    <row r="10" spans="1:4" s="85" customFormat="1" x14ac:dyDescent="0.2">
      <c r="A10" s="88"/>
      <c r="B10" s="84"/>
      <c r="C10" s="84"/>
      <c r="D10" s="92"/>
    </row>
    <row r="11" spans="1:4" s="85" customFormat="1" ht="15" customHeight="1" x14ac:dyDescent="0.2">
      <c r="A11" s="88" t="s">
        <v>55</v>
      </c>
      <c r="B11" s="84" t="s">
        <v>96</v>
      </c>
      <c r="C11" s="84" t="s">
        <v>97</v>
      </c>
      <c r="D11" s="92">
        <v>0</v>
      </c>
    </row>
    <row r="12" spans="1:4" s="85" customFormat="1" ht="15" customHeight="1" x14ac:dyDescent="0.2">
      <c r="A12" s="88"/>
      <c r="B12" s="84"/>
      <c r="C12" s="84"/>
      <c r="D12" s="92"/>
    </row>
    <row r="13" spans="1:4" s="85" customFormat="1" x14ac:dyDescent="0.2">
      <c r="A13" s="88" t="s">
        <v>58</v>
      </c>
      <c r="B13" s="84" t="s">
        <v>98</v>
      </c>
      <c r="C13" s="84" t="s">
        <v>99</v>
      </c>
      <c r="D13" s="92">
        <v>0</v>
      </c>
    </row>
    <row r="14" spans="1:4" s="85" customFormat="1" x14ac:dyDescent="0.2">
      <c r="A14" s="88"/>
      <c r="B14" s="84"/>
      <c r="C14" s="84"/>
      <c r="D14" s="92"/>
    </row>
    <row r="15" spans="1:4" s="85" customFormat="1" x14ac:dyDescent="0.2">
      <c r="A15" s="88" t="s">
        <v>61</v>
      </c>
      <c r="B15" s="84" t="s">
        <v>100</v>
      </c>
      <c r="C15" s="84" t="s">
        <v>101</v>
      </c>
      <c r="D15" s="92">
        <v>0</v>
      </c>
    </row>
    <row r="16" spans="1:4" s="85" customFormat="1" x14ac:dyDescent="0.2">
      <c r="A16" s="88"/>
      <c r="B16" s="84"/>
      <c r="C16" s="84"/>
      <c r="D16" s="92"/>
    </row>
    <row r="17" spans="1:4" s="85" customFormat="1" x14ac:dyDescent="0.2">
      <c r="A17" s="88" t="s">
        <v>65</v>
      </c>
      <c r="B17" s="84" t="s">
        <v>102</v>
      </c>
      <c r="C17" s="84" t="s">
        <v>103</v>
      </c>
      <c r="D17" s="92">
        <v>0</v>
      </c>
    </row>
    <row r="18" spans="1:4" s="85" customFormat="1" x14ac:dyDescent="0.2">
      <c r="A18" s="88"/>
      <c r="B18" s="84"/>
      <c r="C18" s="84"/>
      <c r="D18" s="92"/>
    </row>
    <row r="19" spans="1:4" s="85" customFormat="1" x14ac:dyDescent="0.2">
      <c r="A19" s="88" t="s">
        <v>68</v>
      </c>
      <c r="B19" s="84" t="s">
        <v>104</v>
      </c>
      <c r="C19" s="84" t="s">
        <v>105</v>
      </c>
      <c r="D19" s="92">
        <v>0</v>
      </c>
    </row>
    <row r="20" spans="1:4" s="85" customFormat="1" x14ac:dyDescent="0.2">
      <c r="A20" s="88"/>
      <c r="B20" s="84"/>
      <c r="C20" s="84"/>
      <c r="D20" s="92"/>
    </row>
    <row r="21" spans="1:4" s="85" customFormat="1" x14ac:dyDescent="0.2">
      <c r="A21" s="88" t="s">
        <v>72</v>
      </c>
      <c r="B21" s="84" t="s">
        <v>106</v>
      </c>
      <c r="C21" s="84" t="s">
        <v>107</v>
      </c>
      <c r="D21" s="92">
        <v>0</v>
      </c>
    </row>
    <row r="22" spans="1:4" s="85" customFormat="1" x14ac:dyDescent="0.2">
      <c r="A22" s="88"/>
      <c r="B22" s="84"/>
      <c r="C22" s="84"/>
      <c r="D22" s="92"/>
    </row>
    <row r="23" spans="1:4" s="85" customFormat="1" x14ac:dyDescent="0.2">
      <c r="A23" s="88" t="s">
        <v>73</v>
      </c>
      <c r="B23" s="84" t="s">
        <v>27</v>
      </c>
      <c r="C23" s="84" t="s">
        <v>108</v>
      </c>
      <c r="D23" s="92">
        <v>0</v>
      </c>
    </row>
    <row r="24" spans="1:4" s="85" customFormat="1" x14ac:dyDescent="0.2">
      <c r="A24" s="88"/>
      <c r="B24" s="84"/>
      <c r="C24" s="84"/>
      <c r="D24" s="92"/>
    </row>
    <row r="25" spans="1:4" s="85" customFormat="1" x14ac:dyDescent="0.2">
      <c r="A25" s="86"/>
      <c r="D25" s="90"/>
    </row>
    <row r="26" spans="1:4" s="85" customFormat="1" x14ac:dyDescent="0.2">
      <c r="A26" s="86"/>
      <c r="D26" s="90"/>
    </row>
    <row r="27" spans="1:4" s="85" customFormat="1" x14ac:dyDescent="0.2">
      <c r="A27" s="86"/>
      <c r="D27" s="90"/>
    </row>
    <row r="28" spans="1:4" s="85" customFormat="1" x14ac:dyDescent="0.2">
      <c r="A28" s="86"/>
      <c r="D28" s="90"/>
    </row>
    <row r="29" spans="1:4" s="85" customFormat="1" x14ac:dyDescent="0.2">
      <c r="A29" s="86"/>
      <c r="D29" s="90"/>
    </row>
    <row r="30" spans="1:4" s="85" customFormat="1" x14ac:dyDescent="0.2">
      <c r="A30" s="86"/>
      <c r="D30" s="90"/>
    </row>
    <row r="31" spans="1:4" s="85" customFormat="1" x14ac:dyDescent="0.2">
      <c r="A31" s="86"/>
      <c r="D31" s="90"/>
    </row>
    <row r="32" spans="1:4" s="85" customFormat="1" x14ac:dyDescent="0.2">
      <c r="D32" s="90"/>
    </row>
    <row r="33" spans="1:4" s="85" customFormat="1" x14ac:dyDescent="0.2">
      <c r="D33" s="91"/>
    </row>
    <row r="34" spans="1:4" x14ac:dyDescent="0.2">
      <c r="A34" s="163" t="s">
        <v>109</v>
      </c>
      <c r="B34" s="163"/>
      <c r="C34" s="87" t="s">
        <v>3</v>
      </c>
      <c r="D34" s="90">
        <f>SUM(D7:D30)</f>
        <v>0</v>
      </c>
    </row>
    <row r="35" spans="1:4" ht="13.5" thickBot="1" x14ac:dyDescent="0.25">
      <c r="D35" s="89"/>
    </row>
    <row r="36" spans="1:4" ht="13.5" thickTop="1" x14ac:dyDescent="0.2"/>
  </sheetData>
  <mergeCells count="2">
    <mergeCell ref="A4:B4"/>
    <mergeCell ref="A34:B34"/>
  </mergeCells>
  <pageMargins left="0.74803149606299213" right="0.74803149606299213" top="0.78740157480314965" bottom="0.98425196850393704" header="0.51181102362204722" footer="0.51181102362204722"/>
  <pageSetup paperSize="9" scale="95" orientation="portrait" r:id="rId1"/>
  <headerFooter alignWithMargins="0">
    <oddFooter>&amp;C&amp;"Tahoma,Bold"&amp;8CCDP LLP
4804 – RGU – NATIONAL SUBSEA CENTRE OF EXCELLENCE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Bill No 02 - Downtakings</vt:lpstr>
      <vt:lpstr>Bill No 03 - Builderswork</vt:lpstr>
      <vt:lpstr>Bill No 04 - Joiner</vt:lpstr>
      <vt:lpstr>Bill No 05 - Tiler Work</vt:lpstr>
      <vt:lpstr>Bill No 06 - Suspended Ceilings</vt:lpstr>
      <vt:lpstr>Bill No 07 - Floor Coverings</vt:lpstr>
      <vt:lpstr>Bill No 08 - Decoration</vt:lpstr>
      <vt:lpstr>Bill No 09 - Electrical</vt:lpstr>
      <vt:lpstr>Bill No 10 - Mechanical</vt:lpstr>
      <vt:lpstr>Bill No 11 - IPS and Cubicles</vt:lpstr>
      <vt:lpstr>Bill No 12 - Plumbing</vt:lpstr>
      <vt:lpstr>Bill No 13 - RAF</vt:lpstr>
      <vt:lpstr>Bill No 14 - P Sums</vt:lpstr>
      <vt:lpstr>Bill No 15 - Final Sum</vt:lpstr>
      <vt:lpstr>'Bill No 15 - Final Sum'!Print_Area</vt:lpstr>
      <vt:lpstr>'Bill No 15 - Final Sum'!Print_Titles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Aitken</dc:creator>
  <cp:lastModifiedBy>Allison Swankie</cp:lastModifiedBy>
  <cp:lastPrinted>2020-04-06T12:04:19Z</cp:lastPrinted>
  <dcterms:created xsi:type="dcterms:W3CDTF">2020-04-01T20:21:29Z</dcterms:created>
  <dcterms:modified xsi:type="dcterms:W3CDTF">2020-04-14T10:50:22Z</dcterms:modified>
</cp:coreProperties>
</file>