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eanaTaft\Downloads\"/>
    </mc:Choice>
  </mc:AlternateContent>
  <xr:revisionPtr revIDLastSave="0" documentId="8_{264EF5FE-9AB0-4310-B9A3-836AAB31564C}" xr6:coauthVersionLast="47" xr6:coauthVersionMax="47" xr10:uidLastSave="{00000000-0000-0000-0000-000000000000}"/>
  <bookViews>
    <workbookView xWindow="1740" yWindow="270" windowWidth="25860" windowHeight="14985" activeTab="1" xr2:uid="{B1C761D1-A027-4280-812B-23B525971BF7}"/>
  </bookViews>
  <sheets>
    <sheet name="for fitters" sheetId="13" r:id="rId1"/>
    <sheet name="to order" sheetId="12" r:id="rId2"/>
    <sheet name="for client - meeting 31012025" sheetId="9" r:id="rId3"/>
    <sheet name="for client - 2 chair options" sheetId="6" r:id="rId4"/>
    <sheet name="INTERNAL USE breakdownplastic c" sheetId="5" r:id="rId5"/>
    <sheet name="INTERNAL USE breakdown director" sheetId="2" r:id="rId6"/>
    <sheet name="Photos &amp; Exisiting furniture " sheetId="1" r:id="rId7"/>
    <sheet name="levant info only upholstery cos" sheetId="3" r:id="rId8"/>
    <sheet name=" fior DV finance purposes" sheetId="10" r:id="rId9"/>
    <sheet name=" for DV - close finance21022025" sheetId="11" r:id="rId10"/>
  </sheets>
  <definedNames>
    <definedName name="_xlnm.Print_Area" localSheetId="8">' fior DV finance purposes'!$A$1:$H$52</definedName>
    <definedName name="_xlnm.Print_Area" localSheetId="9">' for DV - close finance21022025'!$A$1:$G$57</definedName>
    <definedName name="_xlnm.Print_Area" localSheetId="3">'for client - 2 chair options'!$A$1:$L$54</definedName>
    <definedName name="_xlnm.Print_Area" localSheetId="2">'for client - meeting 31012025'!$A$1:$I$52</definedName>
    <definedName name="_xlnm.Print_Area" localSheetId="0">'for fitters'!$A$1:$C$36</definedName>
    <definedName name="_xlnm.Print_Area" localSheetId="5">'INTERNAL USE breakdown director'!$A$2:$I$49</definedName>
    <definedName name="_xlnm.Print_Area" localSheetId="4">'INTERNAL USE breakdownplastic c'!$A$2:$I$48</definedName>
    <definedName name="_xlnm.Print_Area" localSheetId="6">'Photos &amp; Exisiting furniture '!$A$1:$C$27</definedName>
    <definedName name="_xlnm.Print_Area" localSheetId="1">'to order'!$A$1:$I$56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2" l="1"/>
  <c r="N56" i="12"/>
  <c r="G52" i="12" l="1"/>
  <c r="H51" i="12"/>
  <c r="G49" i="12"/>
  <c r="H49" i="12" s="1"/>
  <c r="G48" i="12"/>
  <c r="H48" i="12" s="1"/>
  <c r="G46" i="12"/>
  <c r="H46" i="12" s="1"/>
  <c r="G45" i="12"/>
  <c r="H45" i="12" s="1"/>
  <c r="G43" i="12"/>
  <c r="H43" i="12" s="1"/>
  <c r="G42" i="12"/>
  <c r="H42" i="12" s="1"/>
  <c r="G41" i="12"/>
  <c r="H40" i="12"/>
  <c r="G28" i="12"/>
  <c r="H28" i="12" s="1"/>
  <c r="H27" i="12"/>
  <c r="G24" i="12"/>
  <c r="H24" i="12" s="1"/>
  <c r="G23" i="12"/>
  <c r="H23" i="12" s="1"/>
  <c r="G21" i="12"/>
  <c r="H21" i="12" s="1"/>
  <c r="G20" i="12"/>
  <c r="H20" i="12" s="1"/>
  <c r="G18" i="12"/>
  <c r="H18" i="12" s="1"/>
  <c r="G17" i="12"/>
  <c r="H17" i="12" s="1"/>
  <c r="G16" i="12"/>
  <c r="H16" i="12" s="1"/>
  <c r="H14" i="12"/>
  <c r="F51" i="11"/>
  <c r="G50" i="11"/>
  <c r="F48" i="11"/>
  <c r="G48" i="11" s="1"/>
  <c r="F47" i="11"/>
  <c r="G47" i="11" s="1"/>
  <c r="F45" i="11"/>
  <c r="G45" i="11" s="1"/>
  <c r="F44" i="11"/>
  <c r="G44" i="11" s="1"/>
  <c r="F42" i="11"/>
  <c r="G42" i="11" s="1"/>
  <c r="F41" i="11"/>
  <c r="F40" i="11"/>
  <c r="G40" i="11" s="1"/>
  <c r="G39" i="11"/>
  <c r="F27" i="11"/>
  <c r="G27" i="11" s="1"/>
  <c r="G26" i="11"/>
  <c r="F24" i="11"/>
  <c r="G24" i="11" s="1"/>
  <c r="F23" i="11"/>
  <c r="G23" i="11" s="1"/>
  <c r="F21" i="11"/>
  <c r="G21" i="11" s="1"/>
  <c r="F20" i="11"/>
  <c r="G20" i="11" s="1"/>
  <c r="F18" i="11"/>
  <c r="G18" i="11" s="1"/>
  <c r="F17" i="11"/>
  <c r="G17" i="11" s="1"/>
  <c r="F16" i="11"/>
  <c r="G15" i="11"/>
  <c r="H41" i="12" l="1"/>
  <c r="G54" i="12" s="1"/>
  <c r="G53" i="12"/>
  <c r="G29" i="12"/>
  <c r="G30" i="12"/>
  <c r="F52" i="11"/>
  <c r="F28" i="11"/>
  <c r="G41" i="11"/>
  <c r="F53" i="11" s="1"/>
  <c r="G16" i="11"/>
  <c r="G49" i="10"/>
  <c r="H48" i="10"/>
  <c r="G46" i="10"/>
  <c r="H46" i="10" s="1"/>
  <c r="G45" i="10"/>
  <c r="H45" i="10" s="1"/>
  <c r="G43" i="10"/>
  <c r="H43" i="10" s="1"/>
  <c r="G42" i="10"/>
  <c r="H42" i="10" s="1"/>
  <c r="G40" i="10"/>
  <c r="H40" i="10" s="1"/>
  <c r="G39" i="10"/>
  <c r="H39" i="10" s="1"/>
  <c r="G38" i="10"/>
  <c r="H38" i="10" s="1"/>
  <c r="H37" i="10"/>
  <c r="G25" i="10"/>
  <c r="H25" i="10" s="1"/>
  <c r="H24" i="10"/>
  <c r="G22" i="10"/>
  <c r="H22" i="10" s="1"/>
  <c r="G21" i="10"/>
  <c r="H21" i="10" s="1"/>
  <c r="G19" i="10"/>
  <c r="H19" i="10" s="1"/>
  <c r="G18" i="10"/>
  <c r="H18" i="10" s="1"/>
  <c r="G16" i="10"/>
  <c r="H16" i="10" s="1"/>
  <c r="G15" i="10"/>
  <c r="H15" i="10" s="1"/>
  <c r="G14" i="10"/>
  <c r="H13" i="10"/>
  <c r="C51" i="9"/>
  <c r="K51" i="9"/>
  <c r="L50" i="9"/>
  <c r="G49" i="9"/>
  <c r="H48" i="9"/>
  <c r="G46" i="9"/>
  <c r="H46" i="9" s="1"/>
  <c r="G45" i="9"/>
  <c r="H45" i="9" s="1"/>
  <c r="G43" i="9"/>
  <c r="H43" i="9" s="1"/>
  <c r="G42" i="9"/>
  <c r="H42" i="9" s="1"/>
  <c r="G40" i="9"/>
  <c r="H40" i="9" s="1"/>
  <c r="G39" i="9"/>
  <c r="H39" i="9" s="1"/>
  <c r="G38" i="9"/>
  <c r="H38" i="9" s="1"/>
  <c r="H37" i="9"/>
  <c r="L26" i="9"/>
  <c r="G25" i="9"/>
  <c r="H25" i="9" s="1"/>
  <c r="H24" i="9"/>
  <c r="G22" i="9"/>
  <c r="H22" i="9" s="1"/>
  <c r="G21" i="9"/>
  <c r="H21" i="9" s="1"/>
  <c r="G19" i="9"/>
  <c r="H19" i="9" s="1"/>
  <c r="G18" i="9"/>
  <c r="H18" i="9" s="1"/>
  <c r="G16" i="9"/>
  <c r="H16" i="9" s="1"/>
  <c r="G15" i="9"/>
  <c r="H15" i="9" s="1"/>
  <c r="G14" i="9"/>
  <c r="H13" i="9"/>
  <c r="K52" i="6"/>
  <c r="L51" i="6"/>
  <c r="H54" i="12" l="1"/>
  <c r="H62" i="12" s="1"/>
  <c r="F30" i="12"/>
  <c r="G26" i="9"/>
  <c r="F54" i="12"/>
  <c r="E53" i="11"/>
  <c r="G53" i="11"/>
  <c r="F29" i="11"/>
  <c r="E29" i="11" s="1"/>
  <c r="G26" i="10"/>
  <c r="G51" i="10"/>
  <c r="H14" i="10"/>
  <c r="H51" i="10" s="1"/>
  <c r="K52" i="10" s="1"/>
  <c r="G50" i="10"/>
  <c r="G50" i="9"/>
  <c r="I50" i="9"/>
  <c r="G51" i="9"/>
  <c r="H14" i="9"/>
  <c r="G27" i="9" s="1"/>
  <c r="L26" i="6"/>
  <c r="G50" i="6"/>
  <c r="H49" i="6"/>
  <c r="G47" i="6"/>
  <c r="H47" i="6" s="1"/>
  <c r="G46" i="6"/>
  <c r="H46" i="6" s="1"/>
  <c r="G43" i="6"/>
  <c r="H43" i="6" s="1"/>
  <c r="G42" i="6"/>
  <c r="G40" i="6"/>
  <c r="H40" i="6" s="1"/>
  <c r="G39" i="6"/>
  <c r="H39" i="6" s="1"/>
  <c r="G38" i="6"/>
  <c r="H38" i="6" s="1"/>
  <c r="H37" i="6"/>
  <c r="G25" i="6"/>
  <c r="H25" i="6" s="1"/>
  <c r="H24" i="6"/>
  <c r="G22" i="6"/>
  <c r="H22" i="6" s="1"/>
  <c r="G21" i="6"/>
  <c r="H21" i="6" s="1"/>
  <c r="G19" i="6"/>
  <c r="G18" i="6"/>
  <c r="H18" i="6" s="1"/>
  <c r="G16" i="6"/>
  <c r="H16" i="6" s="1"/>
  <c r="G15" i="6"/>
  <c r="H15" i="6" s="1"/>
  <c r="G14" i="6"/>
  <c r="H14" i="6" s="1"/>
  <c r="H13" i="6"/>
  <c r="H7" i="5"/>
  <c r="F45" i="5"/>
  <c r="G45" i="5" s="1"/>
  <c r="G44" i="5"/>
  <c r="G43" i="5"/>
  <c r="F42" i="5"/>
  <c r="G42" i="5" s="1"/>
  <c r="F41" i="5"/>
  <c r="G41" i="5" s="1"/>
  <c r="G40" i="5"/>
  <c r="F39" i="5"/>
  <c r="G39" i="5" s="1"/>
  <c r="F38" i="5"/>
  <c r="G38" i="5" s="1"/>
  <c r="F36" i="5"/>
  <c r="G36" i="5" s="1"/>
  <c r="F35" i="5"/>
  <c r="G35" i="5" s="1"/>
  <c r="F34" i="5"/>
  <c r="G34" i="5" s="1"/>
  <c r="G33" i="5"/>
  <c r="F23" i="5"/>
  <c r="G23" i="5" s="1"/>
  <c r="G22" i="5"/>
  <c r="G21" i="5"/>
  <c r="F20" i="5"/>
  <c r="G20" i="5" s="1"/>
  <c r="F19" i="5"/>
  <c r="G19" i="5" s="1"/>
  <c r="F17" i="5"/>
  <c r="G17" i="5" s="1"/>
  <c r="F16" i="5"/>
  <c r="G16" i="5" s="1"/>
  <c r="F14" i="5"/>
  <c r="G14" i="5" s="1"/>
  <c r="F13" i="5"/>
  <c r="G13" i="5" s="1"/>
  <c r="F12" i="5"/>
  <c r="G12" i="5" s="1"/>
  <c r="G11" i="5"/>
  <c r="F23" i="2"/>
  <c r="G23" i="2" s="1"/>
  <c r="G22" i="2"/>
  <c r="G21" i="2"/>
  <c r="F20" i="2"/>
  <c r="G20" i="2" s="1"/>
  <c r="F19" i="2"/>
  <c r="G19" i="2" s="1"/>
  <c r="G18" i="2"/>
  <c r="F17" i="2"/>
  <c r="G17" i="2" s="1"/>
  <c r="F16" i="2"/>
  <c r="G16" i="2" s="1"/>
  <c r="F14" i="2"/>
  <c r="G14" i="2" s="1"/>
  <c r="F13" i="2"/>
  <c r="G13" i="2" s="1"/>
  <c r="F12" i="2"/>
  <c r="G12" i="2" s="1"/>
  <c r="G11" i="2"/>
  <c r="F27" i="9" l="1"/>
  <c r="F51" i="9"/>
  <c r="H46" i="5"/>
  <c r="I26" i="9"/>
  <c r="F51" i="10"/>
  <c r="G27" i="10"/>
  <c r="F27" i="10" s="1"/>
  <c r="H51" i="9"/>
  <c r="M52" i="9" s="1"/>
  <c r="G48" i="5"/>
  <c r="H42" i="6"/>
  <c r="G52" i="6" s="1"/>
  <c r="G51" i="6"/>
  <c r="H24" i="5"/>
  <c r="H19" i="6"/>
  <c r="G27" i="6" s="1"/>
  <c r="G26" i="6"/>
  <c r="H24" i="2"/>
  <c r="F36" i="2"/>
  <c r="G36" i="2" s="1"/>
  <c r="G41" i="2"/>
  <c r="G44" i="2"/>
  <c r="G45" i="2"/>
  <c r="G33" i="2"/>
  <c r="F35" i="2"/>
  <c r="G35" i="2" s="1"/>
  <c r="F34" i="2"/>
  <c r="G34" i="2" s="1"/>
  <c r="F46" i="2"/>
  <c r="H52" i="6" l="1"/>
  <c r="M53" i="6" s="1"/>
  <c r="F52" i="6"/>
  <c r="I51" i="6"/>
  <c r="F27" i="6"/>
  <c r="I26" i="6"/>
  <c r="F39" i="2"/>
  <c r="G39" i="2" s="1"/>
  <c r="F43" i="2"/>
  <c r="G43" i="2" s="1"/>
  <c r="F38" i="2"/>
  <c r="G38" i="2" s="1"/>
  <c r="F42" i="2"/>
  <c r="G42" i="2" s="1"/>
  <c r="H47" i="2" l="1"/>
  <c r="G48" i="2"/>
  <c r="N11" i="3"/>
  <c r="N12" i="3"/>
  <c r="N7" i="3"/>
  <c r="N8" i="3"/>
  <c r="N9" i="3"/>
  <c r="N10" i="3"/>
  <c r="N4" i="3"/>
  <c r="N5" i="3"/>
  <c r="N6" i="3"/>
  <c r="M4" i="3"/>
  <c r="M5" i="3"/>
  <c r="M6" i="3"/>
  <c r="M7" i="3"/>
  <c r="M8" i="3"/>
  <c r="M9" i="3"/>
  <c r="M10" i="3"/>
  <c r="M11" i="3"/>
  <c r="M12" i="3"/>
  <c r="O4" i="3" l="1"/>
  <c r="O7" i="3"/>
  <c r="O11" i="3"/>
  <c r="J14" i="3"/>
  <c r="O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K18" authorId="0" shapeId="0" xr:uid="{E1E4898D-0F8F-494B-8130-796358CB195C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paid 14/03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F11" authorId="0" shapeId="0" xr:uid="{4CBAAED6-4C4B-4224-8716-1B8F281FF164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allow £600 shipping  split here and below
</t>
        </r>
      </text>
    </comment>
    <comment ref="F17" authorId="0" shapeId="0" xr:uid="{71E8CB65-C333-4B57-B5FF-D65A71A65433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shipping £600 total split betw lines  not added yet
</t>
        </r>
      </text>
    </comment>
    <comment ref="E38" authorId="0" shapeId="0" xr:uid="{D5C75919-C361-458A-915F-C61529BE79F4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shipping?
</t>
        </r>
      </text>
    </comment>
    <comment ref="E39" authorId="0" shapeId="0" xr:uid="{92669E70-A6AE-4880-B791-5853A0BC2F38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plus shipping £600 based on personalised quote.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Tamara Lopez-Dominguez</author>
  </authors>
  <commentList>
    <comment ref="G5" authorId="0" shapeId="0" xr:uid="{C0EDF190-15A2-4EF1-A4C8-88131F935AD5}">
      <text>
        <r>
          <rPr>
            <b/>
            <sz val="9"/>
            <color indexed="81"/>
            <rFont val="Tahoma"/>
            <family val="2"/>
          </rPr>
          <t>Tamara Lopez-Dominguez:</t>
        </r>
        <r>
          <rPr>
            <sz val="9"/>
            <color indexed="81"/>
            <rFont val="Tahoma"/>
            <family val="2"/>
          </rPr>
          <t xml:space="preserve">
Small cuts. 4.4, 1.4, 8.0, 1.3, 0.8, 1.3
</t>
        </r>
      </text>
    </comment>
    <comment ref="G6" authorId="0" shapeId="0" xr:uid="{725B10E1-A58A-4762-89A7-F800497BC04B}">
      <text>
        <r>
          <rPr>
            <b/>
            <sz val="9"/>
            <color indexed="81"/>
            <rFont val="Tahoma"/>
            <family val="2"/>
          </rPr>
          <t>Tamara Lopez-Dominguez:</t>
        </r>
        <r>
          <rPr>
            <sz val="9"/>
            <color indexed="81"/>
            <rFont val="Tahoma"/>
            <family val="2"/>
          </rPr>
          <t xml:space="preserve">
Fabric TBC</t>
        </r>
      </text>
    </comment>
    <comment ref="G8" authorId="0" shapeId="0" xr:uid="{4B48BDBB-4DCA-4573-836E-3A87424703A1}">
      <text>
        <r>
          <rPr>
            <b/>
            <sz val="9"/>
            <color indexed="81"/>
            <rFont val="Tahoma"/>
            <family val="2"/>
          </rPr>
          <t xml:space="preserve">Tamara Lopez-Dominguez: Reserved 1.7m in 3cuts: 0.9m, 0.5m and 0.3m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" authorId="0" shapeId="0" xr:uid="{43948C24-2D1C-48CF-84CE-9A6FD83B6E84}">
      <text>
        <r>
          <rPr>
            <b/>
            <sz val="9"/>
            <color indexed="81"/>
            <rFont val="Tahoma"/>
            <family val="2"/>
          </rPr>
          <t>Tamara Lopez-Dominguez:</t>
        </r>
        <r>
          <rPr>
            <sz val="9"/>
            <color indexed="81"/>
            <rFont val="Tahoma"/>
            <family val="2"/>
          </rPr>
          <t xml:space="preserve">
Only 2.4m available and reserved. 20m of Solero Sorbet reserved as back up (same price)
</t>
        </r>
      </text>
    </comment>
    <comment ref="E11" authorId="0" shapeId="0" xr:uid="{EF367E39-7087-4E98-9BBF-8DC60B01160E}">
      <text>
        <r>
          <rPr>
            <b/>
            <sz val="9"/>
            <color indexed="81"/>
            <rFont val="Tahoma"/>
            <family val="2"/>
          </rPr>
          <t>Tamara Lopez-Dominguez: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 xr:uid="{BB1F0568-52C7-4858-B2A8-31DC5FBB97E8}">
      <text>
        <r>
          <rPr>
            <b/>
            <sz val="9"/>
            <color indexed="81"/>
            <rFont val="Tahoma"/>
            <family val="2"/>
          </rPr>
          <t>Tamara Lopez-Dominguez:</t>
        </r>
        <r>
          <rPr>
            <sz val="9"/>
            <color indexed="81"/>
            <rFont val="Tahoma"/>
            <family val="2"/>
          </rPr>
          <t xml:space="preserve">
Small cuts. 4.4, 1.4, 8.0, 1.3, 0.8, 1.3</t>
        </r>
      </text>
    </comment>
  </commentList>
</comments>
</file>

<file path=xl/sharedStrings.xml><?xml version="1.0" encoding="utf-8"?>
<sst xmlns="http://schemas.openxmlformats.org/spreadsheetml/2006/main" count="557" uniqueCount="175">
  <si>
    <t>INTERNAL USE</t>
  </si>
  <si>
    <t>BAR NAUTIQUE</t>
  </si>
  <si>
    <t>QTY</t>
  </si>
  <si>
    <t>PURCHASE INFO</t>
  </si>
  <si>
    <t>LOWER DECK</t>
  </si>
  <si>
    <t>Laced Banners - Main gate, above door, front of bar</t>
  </si>
  <si>
    <t xml:space="preserve">  </t>
  </si>
  <si>
    <t>signwritting to banners</t>
  </si>
  <si>
    <t>PC Sum</t>
  </si>
  <si>
    <t>French canopies to above bar front</t>
  </si>
  <si>
    <t>Booth seating</t>
  </si>
  <si>
    <t>4m x 4m x 4m , sand coloured fabric with white legs, rounded corners</t>
  </si>
  <si>
    <t>Scatter cushions - mixed fabrics some with logo</t>
  </si>
  <si>
    <t>embroidered @ £5 per item + £30 set up</t>
  </si>
  <si>
    <t xml:space="preserve">Coffee tables </t>
  </si>
  <si>
    <t>low stools</t>
  </si>
  <si>
    <t>Poseur tables  60cm round, silver base, white top</t>
  </si>
  <si>
    <t xml:space="preserve">Eclipse white top silver base 600mm poseur table </t>
  </si>
  <si>
    <t>stools - Directors style with Logo or white plastic</t>
  </si>
  <si>
    <t>2 per table</t>
  </si>
  <si>
    <t>personalised</t>
  </si>
  <si>
    <t>New Dining tables 700 x 700mm square white top on round base</t>
  </si>
  <si>
    <t>Nisbet Bolero base and top</t>
  </si>
  <si>
    <t>New dining chairs - Directors style with Logo or mild orange plastic</t>
  </si>
  <si>
    <t>Table decorations</t>
  </si>
  <si>
    <t>blankets - with Logo</t>
  </si>
  <si>
    <t xml:space="preserve">UPPER DECK </t>
  </si>
  <si>
    <t xml:space="preserve">re position roof structure from lower deck to Upper deck, relocate existing roof systems and secure with stainless steel cables.  Service roof units including side screens  </t>
  </si>
  <si>
    <t>French canopies to above bar on 3 sides</t>
  </si>
  <si>
    <t>Roller shutters to bar</t>
  </si>
  <si>
    <t>Stainless steel flashing to bridge gap behind bar to rear of bar</t>
  </si>
  <si>
    <t>Laced Banner -  front of bar</t>
  </si>
  <si>
    <t>Boothseating</t>
  </si>
  <si>
    <t xml:space="preserve">coffee tables </t>
  </si>
  <si>
    <t xml:space="preserve">New Dining tables 700 x 700mm </t>
  </si>
  <si>
    <t>white round base, white square top</t>
  </si>
  <si>
    <t xml:space="preserve">Table decorations </t>
  </si>
  <si>
    <t>Plus GST</t>
  </si>
  <si>
    <t xml:space="preserve"> </t>
  </si>
  <si>
    <t>DIRECTORS CHAIRS</t>
  </si>
  <si>
    <t>Area Totals</t>
  </si>
  <si>
    <t>PLASTIC CHAIRS</t>
  </si>
  <si>
    <t>Stretch tent roof Including steel posts &amp; groundworks</t>
  </si>
  <si>
    <t>outdoor version + change fabric to backs and print plus shipping</t>
  </si>
  <si>
    <t>French canopies in wide block stripe acrylic to louvre roof surround</t>
  </si>
  <si>
    <t>removal of end corners would give saving of £1,500</t>
  </si>
  <si>
    <t>Banquet seating</t>
  </si>
  <si>
    <t>Budget</t>
  </si>
  <si>
    <t>cost to CPI</t>
  </si>
  <si>
    <t>UPPER AND LOWER DECK</t>
  </si>
  <si>
    <t>Laced Banners - Main gate, above door, front of both bars</t>
  </si>
  <si>
    <t>Stretch tent roof</t>
  </si>
  <si>
    <t>Times 1.5</t>
  </si>
  <si>
    <t>4 x 4 x 4 , Beige with white legs, rounded corners</t>
  </si>
  <si>
    <t>Scatter cushions - mixed fabrics</t>
  </si>
  <si>
    <t xml:space="preserve">Low tables </t>
  </si>
  <si>
    <t>6 top deck 6 lower</t>
  </si>
  <si>
    <t xml:space="preserve">white plastic stools </t>
  </si>
  <si>
    <t>white plastic stackable</t>
  </si>
  <si>
    <t xml:space="preserve">Mild Orange plastic  Dining chair  </t>
  </si>
  <si>
    <t>Mild Orange plastic stackable</t>
  </si>
  <si>
    <t>Table decorations / plant</t>
  </si>
  <si>
    <t>blankets</t>
  </si>
  <si>
    <t xml:space="preserve">French canopies to above bars </t>
  </si>
  <si>
    <t>Roller shutters bar</t>
  </si>
  <si>
    <t>cladding to rear of bar</t>
  </si>
  <si>
    <t xml:space="preserve">Bolero verona chair £101.30 for 2 </t>
  </si>
  <si>
    <t>Bolero Verona Cafe Chairs Mild Orange Pack of 2</t>
  </si>
  <si>
    <t>Basket | Cafe Reality</t>
  </si>
  <si>
    <t>stools - directors style</t>
  </si>
  <si>
    <t>New dining chairs - directors style</t>
  </si>
  <si>
    <t>Lindby LED rechargeable table lamp Jovem, white, plastic, RGB | Lights.co.uk</t>
  </si>
  <si>
    <t xml:space="preserve">Electrical works - lights, heaters </t>
  </si>
  <si>
    <t xml:space="preserve">Bolero verona chair £101.30 e </t>
  </si>
  <si>
    <t>Quantity</t>
  </si>
  <si>
    <t>Product</t>
  </si>
  <si>
    <t>Size</t>
  </si>
  <si>
    <t>CP Making Cost + Foam/Pads</t>
  </si>
  <si>
    <t>Making  + Foam retail Price</t>
  </si>
  <si>
    <t>Fabric Name</t>
  </si>
  <si>
    <t>Fabric Width</t>
  </si>
  <si>
    <t>Repeat</t>
  </si>
  <si>
    <t>CP Fabric Cost p/m</t>
  </si>
  <si>
    <t>Fabric Retail  Price p/m</t>
  </si>
  <si>
    <t>Fabric needed (m)</t>
  </si>
  <si>
    <t>CP Total Fabric Cost</t>
  </si>
  <si>
    <t>Fabric Retail Total Cost</t>
  </si>
  <si>
    <t>TOTAL</t>
  </si>
  <si>
    <t>Bench Cushions</t>
  </si>
  <si>
    <t>70x230x5</t>
  </si>
  <si>
    <t>Mokolo Multi 7885/05</t>
  </si>
  <si>
    <t>138cm</t>
  </si>
  <si>
    <t>20cm</t>
  </si>
  <si>
    <t>Esker Multi 7886/05</t>
  </si>
  <si>
    <t>139cm</t>
  </si>
  <si>
    <t>10.5cm</t>
  </si>
  <si>
    <t>TBC</t>
  </si>
  <si>
    <t>N/A</t>
  </si>
  <si>
    <t>Scatter Cushions</t>
  </si>
  <si>
    <t>45x45</t>
  </si>
  <si>
    <t>9x JAB SUQ 9-2406-080</t>
  </si>
  <si>
    <t>140cm</t>
  </si>
  <si>
    <t>33cm</t>
  </si>
  <si>
    <t>9x Kiso Henna 7950/07</t>
  </si>
  <si>
    <t>133cm</t>
  </si>
  <si>
    <t>7cm</t>
  </si>
  <si>
    <t>9x Warwick Festival Flame</t>
  </si>
  <si>
    <t>31.2cm</t>
  </si>
  <si>
    <t>9x Warwick Camps-Bay Tropic</t>
  </si>
  <si>
    <t>58cm</t>
  </si>
  <si>
    <t>Dining Chair Seat Cushions</t>
  </si>
  <si>
    <t xml:space="preserve">39x40x5 </t>
  </si>
  <si>
    <t>CP TOTAL COST</t>
  </si>
  <si>
    <t>HIDE</t>
  </si>
  <si>
    <t xml:space="preserve">Lights and heaters </t>
  </si>
  <si>
    <t>for DV finance only</t>
  </si>
  <si>
    <t xml:space="preserve">stools - Directors style with Logo </t>
  </si>
  <si>
    <t xml:space="preserve">New dining chairs - Directors style with Logo </t>
  </si>
  <si>
    <t>Close Finance</t>
  </si>
  <si>
    <t>Conway House</t>
  </si>
  <si>
    <t>St Helier</t>
  </si>
  <si>
    <t>JE2 3NT</t>
  </si>
  <si>
    <t>Client price</t>
  </si>
  <si>
    <t>actual purchase price</t>
  </si>
  <si>
    <t>New dining chairs - Directors style with Logo</t>
  </si>
  <si>
    <t xml:space="preserve">Purchased </t>
  </si>
  <si>
    <t>2 x U shape sets</t>
  </si>
  <si>
    <t>HCF order placed 11/3.  delivery requested to dsv 7th april</t>
  </si>
  <si>
    <t>eclipse</t>
  </si>
  <si>
    <t xml:space="preserve">dining chairs spares </t>
  </si>
  <si>
    <t>Additions</t>
  </si>
  <si>
    <t>French canopies to above bar front 300mm block stripe</t>
  </si>
  <si>
    <t>wine coolers - cork</t>
  </si>
  <si>
    <t>Xlcork - flat top  £130 customised</t>
  </si>
  <si>
    <t>Xlcork - bar stool flat top &amp; silver  frame £152 customised</t>
  </si>
  <si>
    <t xml:space="preserve">place matts - cork </t>
  </si>
  <si>
    <t xml:space="preserve">coasters - cork </t>
  </si>
  <si>
    <t>Torbay</t>
  </si>
  <si>
    <t>Laced Banners - , front of bar</t>
  </si>
  <si>
    <t>aluminium - measure once shutters fitted.</t>
  </si>
  <si>
    <t>Allurol</t>
  </si>
  <si>
    <t>total</t>
  </si>
  <si>
    <t>CPI time  4 men x 6 hours = £1656</t>
  </si>
  <si>
    <t>CP labour to make up</t>
  </si>
  <si>
    <t xml:space="preserve">Dining tables 700 x 700mm </t>
  </si>
  <si>
    <t xml:space="preserve">Poseur tables </t>
  </si>
  <si>
    <t xml:space="preserve"> 60cm round, silver base, white top</t>
  </si>
  <si>
    <t xml:space="preserve">dining chairs - Directors style </t>
  </si>
  <si>
    <t>stools - Cork</t>
  </si>
  <si>
    <t xml:space="preserve"> Dining tables </t>
  </si>
  <si>
    <t xml:space="preserve"> 70cm square white top on round base</t>
  </si>
  <si>
    <t>stools -  cork</t>
  </si>
  <si>
    <t>low stools - cork</t>
  </si>
  <si>
    <t>Laced Banner -  front and sides  of bar</t>
  </si>
  <si>
    <t>60cm round, silver base, white top</t>
  </si>
  <si>
    <t>low stools  - cork</t>
  </si>
  <si>
    <t>canopy  above bar on 3 sides</t>
  </si>
  <si>
    <t>canopy to above bar front</t>
  </si>
  <si>
    <t xml:space="preserve">Poseur high tables  </t>
  </si>
  <si>
    <t>Round</t>
  </si>
  <si>
    <t>3.7m x 3.84m x 3.84m , sand coloured fabric with white legs, rounded corners</t>
  </si>
  <si>
    <t>carriage</t>
  </si>
  <si>
    <t xml:space="preserve"> Bramblecrest - striped cushions</t>
  </si>
  <si>
    <t>Costcutter coffee tables</t>
  </si>
  <si>
    <t xml:space="preserve">De eekhoorn directors chairs </t>
  </si>
  <si>
    <t>nisbet dining tables</t>
  </si>
  <si>
    <t>replacment backs with printed acrylic  £12 (inc in torbay inv above)£285  + cost £3.60 to print Lab6 £309 Lab 6</t>
  </si>
  <si>
    <t>??</t>
  </si>
  <si>
    <t xml:space="preserve">D rings </t>
  </si>
  <si>
    <t>amazon cushions, teelights, blankets</t>
  </si>
  <si>
    <t>ali work to gap between pergola's</t>
  </si>
  <si>
    <t>£156 each inc repl back and signwriting</t>
  </si>
  <si>
    <t>£1.50 each</t>
  </si>
  <si>
    <t>£5 each</t>
  </si>
  <si>
    <t xml:space="preserve">£30 standard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</si>
</sst>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b/>
      <sz val="14"/>
      <color rgb="FF808080"/>
      <name val="Calibri"/>
      <family val="2"/>
    </font>
    <font>
      <b/>
      <sz val="11"/>
      <color rgb="FF808080"/>
      <name val="Calibri"/>
      <family val="2"/>
    </font>
    <font>
      <u/>
      <sz val="11"/>
      <color theme="1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u val="singleAccounting"/>
      <sz val="11"/>
      <color theme="9" tint="-0.249977111117893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4"/>
      <color theme="3" tint="0.249977111117893"/>
      <name val="Aptos Narrow"/>
      <family val="2"/>
      <scheme val="minor"/>
    </font>
    <font>
      <u/>
      <sz val="11"/>
      <color theme="9" tint="-0.249977111117893"/>
      <name val="Aptos Narrow"/>
      <family val="2"/>
      <scheme val="minor"/>
    </font>
    <font>
      <b/>
      <sz val="14"/>
      <color theme="9" tint="-0.249977111117893"/>
      <name val="Calibri"/>
      <family val="2"/>
    </font>
    <font>
      <sz val="11"/>
      <color rgb="FFFFC00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b/>
      <u val="singleAccounting"/>
      <sz val="12"/>
      <color theme="5" tint="-0.249977111117893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b/>
      <u/>
      <sz val="20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44" fontId="0" fillId="0" borderId="0" xfId="1" applyFont="1"/>
    <xf numFmtId="0" fontId="2" fillId="0" borderId="0" xfId="0" applyFont="1"/>
    <xf numFmtId="0" fontId="3" fillId="0" borderId="0" xfId="0" applyFont="1"/>
    <xf numFmtId="44" fontId="4" fillId="0" borderId="0" xfId="1" applyFont="1"/>
    <xf numFmtId="0" fontId="0" fillId="0" borderId="0" xfId="0" applyAlignment="1">
      <alignment wrapText="1"/>
    </xf>
    <xf numFmtId="44" fontId="0" fillId="0" borderId="0" xfId="1" applyFont="1" applyAlignment="1">
      <alignment horizontal="left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/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4" fontId="0" fillId="6" borderId="1" xfId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4" fontId="0" fillId="7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4" fontId="0" fillId="3" borderId="3" xfId="1" applyFont="1" applyFill="1" applyBorder="1" applyAlignment="1">
      <alignment horizontal="center" vertical="center" wrapText="1"/>
    </xf>
    <xf numFmtId="44" fontId="2" fillId="0" borderId="4" xfId="1" applyFont="1" applyFill="1" applyBorder="1" applyAlignment="1">
      <alignment horizontal="center" vertical="center" wrapText="1"/>
    </xf>
    <xf numFmtId="44" fontId="0" fillId="2" borderId="5" xfId="1" applyFont="1" applyFill="1" applyBorder="1" applyAlignment="1">
      <alignment horizontal="center" vertical="center" wrapText="1"/>
    </xf>
    <xf numFmtId="44" fontId="0" fillId="2" borderId="4" xfId="1" applyFont="1" applyFill="1" applyBorder="1" applyAlignment="1">
      <alignment horizontal="center" wrapText="1"/>
    </xf>
    <xf numFmtId="44" fontId="0" fillId="2" borderId="2" xfId="1" applyFont="1" applyFill="1" applyBorder="1" applyAlignment="1">
      <alignment horizontal="center" wrapText="1"/>
    </xf>
    <xf numFmtId="44" fontId="0" fillId="2" borderId="2" xfId="1" applyFont="1" applyFill="1" applyBorder="1" applyAlignment="1">
      <alignment horizontal="center" vertical="center" wrapText="1"/>
    </xf>
    <xf numFmtId="44" fontId="0" fillId="2" borderId="4" xfId="1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44" fontId="0" fillId="8" borderId="1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4" fontId="0" fillId="8" borderId="0" xfId="1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4" fontId="0" fillId="8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/>
    <xf numFmtId="44" fontId="2" fillId="0" borderId="6" xfId="1" applyFont="1" applyBorder="1"/>
    <xf numFmtId="44" fontId="11" fillId="0" borderId="0" xfId="1" applyFont="1" applyAlignment="1">
      <alignment horizontal="center" vertical="center"/>
    </xf>
    <xf numFmtId="44" fontId="13" fillId="0" borderId="0" xfId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7" fillId="0" borderId="0" xfId="2"/>
    <xf numFmtId="44" fontId="2" fillId="0" borderId="7" xfId="1" applyFont="1" applyBorder="1"/>
    <xf numFmtId="44" fontId="10" fillId="0" borderId="7" xfId="1" applyFont="1" applyBorder="1" applyAlignment="1">
      <alignment horizontal="center" vertical="center"/>
    </xf>
    <xf numFmtId="44" fontId="2" fillId="0" borderId="2" xfId="1" applyFont="1" applyBorder="1"/>
    <xf numFmtId="14" fontId="2" fillId="0" borderId="2" xfId="1" applyNumberFormat="1" applyFont="1" applyBorder="1" applyAlignment="1">
      <alignment horizontal="left"/>
    </xf>
    <xf numFmtId="44" fontId="2" fillId="0" borderId="2" xfId="1" applyFont="1" applyFill="1" applyBorder="1"/>
    <xf numFmtId="44" fontId="10" fillId="0" borderId="2" xfId="1" applyFont="1" applyBorder="1" applyAlignment="1">
      <alignment horizontal="center" vertical="center"/>
    </xf>
    <xf numFmtId="44" fontId="2" fillId="0" borderId="9" xfId="1" applyFont="1" applyBorder="1"/>
    <xf numFmtId="44" fontId="4" fillId="0" borderId="2" xfId="1" applyFont="1" applyBorder="1"/>
    <xf numFmtId="0" fontId="15" fillId="0" borderId="0" xfId="0" applyFont="1"/>
    <xf numFmtId="0" fontId="15" fillId="0" borderId="0" xfId="0" applyFont="1" applyAlignment="1">
      <alignment wrapText="1"/>
    </xf>
    <xf numFmtId="44" fontId="2" fillId="0" borderId="0" xfId="1" applyFont="1" applyBorder="1"/>
    <xf numFmtId="0" fontId="2" fillId="0" borderId="0" xfId="0" applyFont="1" applyAlignment="1">
      <alignment wrapText="1"/>
    </xf>
    <xf numFmtId="44" fontId="11" fillId="0" borderId="0" xfId="1" applyFont="1" applyFill="1" applyAlignment="1">
      <alignment horizontal="center" vertical="center"/>
    </xf>
    <xf numFmtId="44" fontId="0" fillId="0" borderId="0" xfId="1" applyFont="1" applyFill="1"/>
    <xf numFmtId="44" fontId="16" fillId="0" borderId="6" xfId="1" applyFont="1" applyBorder="1" applyAlignment="1">
      <alignment horizontal="center" vertical="center"/>
    </xf>
    <xf numFmtId="44" fontId="11" fillId="0" borderId="0" xfId="1" applyFont="1" applyBorder="1" applyAlignment="1">
      <alignment horizontal="center" vertical="center"/>
    </xf>
    <xf numFmtId="44" fontId="0" fillId="0" borderId="0" xfId="1" applyFont="1" applyBorder="1"/>
    <xf numFmtId="44" fontId="4" fillId="0" borderId="0" xfId="1" applyFont="1" applyBorder="1"/>
    <xf numFmtId="0" fontId="7" fillId="0" borderId="0" xfId="2" applyBorder="1" applyAlignment="1">
      <alignment horizontal="center" vertical="center"/>
    </xf>
    <xf numFmtId="0" fontId="7" fillId="0" borderId="0" xfId="2" applyBorder="1"/>
    <xf numFmtId="0" fontId="17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4" fontId="18" fillId="0" borderId="0" xfId="1" applyFont="1" applyAlignment="1">
      <alignment horizontal="center" vertical="center"/>
    </xf>
    <xf numFmtId="44" fontId="20" fillId="0" borderId="0" xfId="1" applyFont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/>
    <xf numFmtId="44" fontId="11" fillId="9" borderId="0" xfId="1" applyFont="1" applyFill="1" applyAlignment="1">
      <alignment horizontal="center" vertical="center"/>
    </xf>
    <xf numFmtId="44" fontId="0" fillId="0" borderId="0" xfId="1" applyFont="1" applyAlignment="1">
      <alignment horizontal="right"/>
    </xf>
    <xf numFmtId="44" fontId="16" fillId="0" borderId="0" xfId="1" applyFont="1" applyBorder="1" applyAlignment="1">
      <alignment horizontal="center" vertical="center"/>
    </xf>
    <xf numFmtId="44" fontId="2" fillId="0" borderId="0" xfId="1" applyFont="1" applyFill="1" applyBorder="1"/>
    <xf numFmtId="44" fontId="4" fillId="0" borderId="0" xfId="1" applyFont="1" applyBorder="1" applyAlignment="1">
      <alignment wrapText="1"/>
    </xf>
    <xf numFmtId="0" fontId="22" fillId="0" borderId="0" xfId="2" applyFont="1" applyBorder="1" applyAlignment="1">
      <alignment horizontal="center" vertical="center"/>
    </xf>
    <xf numFmtId="44" fontId="13" fillId="0" borderId="0" xfId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/>
    </xf>
    <xf numFmtId="44" fontId="19" fillId="0" borderId="0" xfId="1" applyFont="1"/>
    <xf numFmtId="14" fontId="21" fillId="0" borderId="0" xfId="1" applyNumberFormat="1" applyFont="1" applyBorder="1" applyAlignment="1">
      <alignment horizontal="left" wrapText="1"/>
    </xf>
    <xf numFmtId="44" fontId="19" fillId="0" borderId="0" xfId="1" applyFont="1" applyBorder="1"/>
    <xf numFmtId="44" fontId="23" fillId="0" borderId="0" xfId="1" applyFont="1" applyBorder="1"/>
    <xf numFmtId="44" fontId="10" fillId="0" borderId="0" xfId="1" applyFont="1" applyBorder="1" applyAlignment="1">
      <alignment horizontal="center" vertical="center"/>
    </xf>
    <xf numFmtId="44" fontId="0" fillId="0" borderId="8" xfId="1" applyFont="1" applyBorder="1"/>
    <xf numFmtId="44" fontId="2" fillId="0" borderId="8" xfId="1" applyFont="1" applyBorder="1"/>
    <xf numFmtId="44" fontId="16" fillId="0" borderId="8" xfId="1" applyFont="1" applyBorder="1" applyAlignment="1">
      <alignment horizontal="center" vertical="center"/>
    </xf>
    <xf numFmtId="44" fontId="23" fillId="0" borderId="8" xfId="1" applyFont="1" applyBorder="1"/>
    <xf numFmtId="44" fontId="2" fillId="0" borderId="8" xfId="1" applyFont="1" applyFill="1" applyBorder="1"/>
    <xf numFmtId="44" fontId="4" fillId="0" borderId="8" xfId="1" applyFont="1" applyBorder="1"/>
    <xf numFmtId="0" fontId="7" fillId="0" borderId="8" xfId="2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11" fillId="0" borderId="8" xfId="1" applyFont="1" applyBorder="1" applyAlignment="1">
      <alignment horizontal="center" vertical="center"/>
    </xf>
    <xf numFmtId="44" fontId="0" fillId="0" borderId="0" xfId="1" applyFont="1" applyAlignment="1">
      <alignment wrapText="1"/>
    </xf>
    <xf numFmtId="44" fontId="0" fillId="9" borderId="0" xfId="1" applyFont="1" applyFill="1" applyAlignment="1">
      <alignment wrapText="1"/>
    </xf>
    <xf numFmtId="44" fontId="19" fillId="0" borderId="2" xfId="1" applyFont="1" applyFill="1" applyBorder="1"/>
    <xf numFmtId="44" fontId="16" fillId="0" borderId="0" xfId="1" applyFont="1" applyBorder="1"/>
    <xf numFmtId="44" fontId="10" fillId="0" borderId="8" xfId="1" applyFont="1" applyBorder="1"/>
    <xf numFmtId="44" fontId="16" fillId="0" borderId="0" xfId="1" applyFont="1" applyFill="1" applyBorder="1"/>
    <xf numFmtId="0" fontId="10" fillId="0" borderId="0" xfId="0" applyFont="1"/>
    <xf numFmtId="44" fontId="16" fillId="0" borderId="8" xfId="1" applyFont="1" applyFill="1" applyBorder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24" fillId="0" borderId="0" xfId="0" applyFont="1"/>
    <xf numFmtId="44" fontId="24" fillId="0" borderId="0" xfId="1" applyFont="1" applyAlignment="1">
      <alignment horizontal="center" vertical="center"/>
    </xf>
    <xf numFmtId="44" fontId="24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wrapText="1"/>
    </xf>
    <xf numFmtId="44" fontId="2" fillId="0" borderId="0" xfId="1" applyFont="1" applyBorder="1" applyAlignment="1">
      <alignment horizontal="right"/>
    </xf>
    <xf numFmtId="14" fontId="1" fillId="0" borderId="0" xfId="1" applyNumberFormat="1" applyFont="1" applyBorder="1" applyAlignment="1">
      <alignment horizontal="left"/>
    </xf>
    <xf numFmtId="0" fontId="25" fillId="0" borderId="0" xfId="0" applyFont="1" applyAlignment="1">
      <alignment wrapText="1"/>
    </xf>
    <xf numFmtId="44" fontId="24" fillId="9" borderId="0" xfId="1" applyFont="1" applyFill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wrapText="1"/>
    </xf>
    <xf numFmtId="44" fontId="19" fillId="0" borderId="7" xfId="1" applyFont="1" applyBorder="1"/>
    <xf numFmtId="44" fontId="23" fillId="0" borderId="0" xfId="1" applyFont="1"/>
    <xf numFmtId="44" fontId="23" fillId="0" borderId="0" xfId="1" applyFont="1" applyBorder="1" applyAlignment="1">
      <alignment wrapText="1"/>
    </xf>
    <xf numFmtId="44" fontId="19" fillId="0" borderId="0" xfId="1" applyFont="1" applyBorder="1" applyAlignment="1">
      <alignment horizontal="center" vertical="center"/>
    </xf>
    <xf numFmtId="44" fontId="19" fillId="0" borderId="0" xfId="1" applyFont="1" applyFill="1" applyBorder="1"/>
    <xf numFmtId="44" fontId="18" fillId="0" borderId="0" xfId="1" applyFont="1" applyBorder="1"/>
    <xf numFmtId="0" fontId="27" fillId="0" borderId="0" xfId="2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4" fontId="23" fillId="0" borderId="0" xfId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44" fontId="18" fillId="0" borderId="0" xfId="1" applyFont="1" applyAlignment="1">
      <alignment horizontal="center"/>
    </xf>
    <xf numFmtId="0" fontId="0" fillId="9" borderId="0" xfId="0" applyFill="1" applyAlignment="1">
      <alignment wrapText="1"/>
    </xf>
    <xf numFmtId="44" fontId="29" fillId="0" borderId="0" xfId="1" applyFont="1" applyBorder="1"/>
    <xf numFmtId="44" fontId="19" fillId="0" borderId="6" xfId="1" applyFont="1" applyBorder="1"/>
    <xf numFmtId="44" fontId="23" fillId="0" borderId="0" xfId="1" applyFont="1" applyFill="1" applyAlignment="1">
      <alignment wrapText="1"/>
    </xf>
    <xf numFmtId="44" fontId="30" fillId="0" borderId="10" xfId="1" applyFont="1" applyBorder="1" applyAlignment="1">
      <alignment horizontal="center"/>
    </xf>
    <xf numFmtId="44" fontId="23" fillId="9" borderId="0" xfId="1" applyFont="1" applyFill="1"/>
    <xf numFmtId="44" fontId="31" fillId="0" borderId="10" xfId="1" applyFont="1" applyBorder="1" applyAlignment="1">
      <alignment horizontal="center"/>
    </xf>
    <xf numFmtId="0" fontId="32" fillId="0" borderId="0" xfId="0" applyFont="1"/>
    <xf numFmtId="0" fontId="0" fillId="7" borderId="0" xfId="0" applyFill="1" applyAlignment="1">
      <alignment wrapText="1"/>
    </xf>
    <xf numFmtId="44" fontId="16" fillId="7" borderId="0" xfId="1" applyFont="1" applyFill="1" applyBorder="1"/>
    <xf numFmtId="0" fontId="23" fillId="9" borderId="0" xfId="0" applyFont="1" applyFill="1"/>
    <xf numFmtId="44" fontId="4" fillId="9" borderId="0" xfId="1" applyFont="1" applyFill="1" applyBorder="1"/>
    <xf numFmtId="44" fontId="23" fillId="0" borderId="0" xfId="1" applyFont="1" applyFill="1"/>
    <xf numFmtId="0" fontId="10" fillId="0" borderId="0" xfId="2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wrapText="1"/>
    </xf>
    <xf numFmtId="44" fontId="23" fillId="0" borderId="0" xfId="1" applyFont="1" applyAlignment="1">
      <alignment horizontal="center"/>
    </xf>
    <xf numFmtId="0" fontId="0" fillId="0" borderId="0" xfId="0" applyAlignment="1">
      <alignment horizontal="left"/>
    </xf>
    <xf numFmtId="44" fontId="2" fillId="0" borderId="0" xfId="1" applyFont="1" applyBorder="1" applyAlignment="1">
      <alignment horizontal="center"/>
    </xf>
    <xf numFmtId="0" fontId="10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5.png"/><Relationship Id="rId7" Type="http://schemas.openxmlformats.org/officeDocument/2006/relationships/image" Target="../media/image12.png"/><Relationship Id="rId2" Type="http://schemas.openxmlformats.org/officeDocument/2006/relationships/image" Target="../media/image9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5.png"/><Relationship Id="rId7" Type="http://schemas.openxmlformats.org/officeDocument/2006/relationships/image" Target="../media/image13.png"/><Relationship Id="rId12" Type="http://schemas.openxmlformats.org/officeDocument/2006/relationships/image" Target="../media/image17.png"/><Relationship Id="rId2" Type="http://schemas.openxmlformats.org/officeDocument/2006/relationships/image" Target="../media/image9.jpeg"/><Relationship Id="rId1" Type="http://schemas.openxmlformats.org/officeDocument/2006/relationships/image" Target="../media/image1.jpg"/><Relationship Id="rId6" Type="http://schemas.openxmlformats.org/officeDocument/2006/relationships/image" Target="../media/image12.png"/><Relationship Id="rId11" Type="http://schemas.openxmlformats.org/officeDocument/2006/relationships/image" Target="../media/image16.png"/><Relationship Id="rId5" Type="http://schemas.openxmlformats.org/officeDocument/2006/relationships/image" Target="../media/image6.png"/><Relationship Id="rId10" Type="http://schemas.openxmlformats.org/officeDocument/2006/relationships/image" Target="../media/image15.png"/><Relationship Id="rId4" Type="http://schemas.openxmlformats.org/officeDocument/2006/relationships/image" Target="../media/image10.png"/><Relationship Id="rId9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1447800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44CDC-937C-4B7B-A698-0B3F949CDE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3144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1828800</xdr:colOff>
      <xdr:row>0</xdr:row>
      <xdr:rowOff>923925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7BF443-D238-4463-9353-C6587E9465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6954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3952875</xdr:colOff>
      <xdr:row>2</xdr:row>
      <xdr:rowOff>180975</xdr:rowOff>
    </xdr:from>
    <xdr:to>
      <xdr:col>2</xdr:col>
      <xdr:colOff>152686</xdr:colOff>
      <xdr:row>7</xdr:row>
      <xdr:rowOff>133476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FFF2F2-11EB-4074-918A-41D33F04C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2875" y="1914525"/>
          <a:ext cx="2048161" cy="905001"/>
        </a:xfrm>
        <a:prstGeom prst="rect">
          <a:avLst/>
        </a:prstGeom>
      </xdr:spPr>
    </xdr:pic>
    <xdr:clientData/>
  </xdr:twoCellAnchor>
  <xdr:twoCellAnchor editAs="oneCell">
    <xdr:from>
      <xdr:col>16</xdr:col>
      <xdr:colOff>194240</xdr:colOff>
      <xdr:row>15</xdr:row>
      <xdr:rowOff>257175</xdr:rowOff>
    </xdr:from>
    <xdr:to>
      <xdr:col>20</xdr:col>
      <xdr:colOff>438938</xdr:colOff>
      <xdr:row>23</xdr:row>
      <xdr:rowOff>29157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FD2045-2A0A-5A52-4614-EC21CFD5A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349015" y="4686300"/>
          <a:ext cx="2683098" cy="198178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13</xdr:row>
      <xdr:rowOff>33419</xdr:rowOff>
    </xdr:from>
    <xdr:to>
      <xdr:col>24</xdr:col>
      <xdr:colOff>581025</xdr:colOff>
      <xdr:row>28</xdr:row>
      <xdr:rowOff>19750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B23B11-7734-6157-5E03-F73FB270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3891044"/>
          <a:ext cx="5334000" cy="4291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1828800</xdr:colOff>
      <xdr:row>0</xdr:row>
      <xdr:rowOff>923925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6FC4F-C204-4D26-876A-0CDAE82EBA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6954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3209925</xdr:colOff>
      <xdr:row>0</xdr:row>
      <xdr:rowOff>1</xdr:rowOff>
    </xdr:from>
    <xdr:to>
      <xdr:col>2</xdr:col>
      <xdr:colOff>9525</xdr:colOff>
      <xdr:row>5</xdr:row>
      <xdr:rowOff>106915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860CA7-9D6B-49AA-B1B3-F2DA521DA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925" y="1"/>
          <a:ext cx="2762250" cy="2659614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0</xdr:row>
      <xdr:rowOff>561976</xdr:rowOff>
    </xdr:from>
    <xdr:to>
      <xdr:col>10</xdr:col>
      <xdr:colOff>876301</xdr:colOff>
      <xdr:row>2</xdr:row>
      <xdr:rowOff>130666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DD419D-6D5B-4F1A-835F-D6A46500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15375" y="561976"/>
          <a:ext cx="1181101" cy="1302240"/>
        </a:xfrm>
        <a:prstGeom prst="rect">
          <a:avLst/>
        </a:prstGeom>
      </xdr:spPr>
    </xdr:pic>
    <xdr:clientData/>
  </xdr:twoCellAnchor>
  <xdr:twoCellAnchor editAs="oneCell">
    <xdr:from>
      <xdr:col>10</xdr:col>
      <xdr:colOff>821699</xdr:colOff>
      <xdr:row>0</xdr:row>
      <xdr:rowOff>563685</xdr:rowOff>
    </xdr:from>
    <xdr:to>
      <xdr:col>11</xdr:col>
      <xdr:colOff>781050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2F16CD-B104-451B-81C1-5F7071CC8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1874" y="563685"/>
          <a:ext cx="854701" cy="133179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619126</xdr:rowOff>
    </xdr:from>
    <xdr:to>
      <xdr:col>8</xdr:col>
      <xdr:colOff>439208</xdr:colOff>
      <xdr:row>2</xdr:row>
      <xdr:rowOff>37184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FF8168-DFD3-4BA1-B12A-7D80B08D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81850" y="619126"/>
          <a:ext cx="1125008" cy="1151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1828800</xdr:colOff>
      <xdr:row>0</xdr:row>
      <xdr:rowOff>923925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EA3CB8-B6B4-4430-ACF9-056F733668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6954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3209925</xdr:colOff>
      <xdr:row>0</xdr:row>
      <xdr:rowOff>1</xdr:rowOff>
    </xdr:from>
    <xdr:to>
      <xdr:col>2</xdr:col>
      <xdr:colOff>9525</xdr:colOff>
      <xdr:row>5</xdr:row>
      <xdr:rowOff>106915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B71AAC-8AB1-49B8-A653-A745A5649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925" y="1"/>
          <a:ext cx="2762250" cy="2659614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0</xdr:row>
      <xdr:rowOff>561976</xdr:rowOff>
    </xdr:from>
    <xdr:to>
      <xdr:col>10</xdr:col>
      <xdr:colOff>876301</xdr:colOff>
      <xdr:row>2</xdr:row>
      <xdr:rowOff>130666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B5E810E-0493-47A9-988C-4A2721438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96475" y="561976"/>
          <a:ext cx="1181101" cy="1302240"/>
        </a:xfrm>
        <a:prstGeom prst="rect">
          <a:avLst/>
        </a:prstGeom>
      </xdr:spPr>
    </xdr:pic>
    <xdr:clientData/>
  </xdr:twoCellAnchor>
  <xdr:twoCellAnchor editAs="oneCell">
    <xdr:from>
      <xdr:col>10</xdr:col>
      <xdr:colOff>821699</xdr:colOff>
      <xdr:row>0</xdr:row>
      <xdr:rowOff>563685</xdr:rowOff>
    </xdr:from>
    <xdr:to>
      <xdr:col>11</xdr:col>
      <xdr:colOff>781050</xdr:colOff>
      <xdr:row>2</xdr:row>
      <xdr:rowOff>161925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679C5F3-2E79-4541-882E-B532F9480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2974" y="563685"/>
          <a:ext cx="854701" cy="133179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619126</xdr:rowOff>
    </xdr:from>
    <xdr:to>
      <xdr:col>8</xdr:col>
      <xdr:colOff>439208</xdr:colOff>
      <xdr:row>2</xdr:row>
      <xdr:rowOff>37184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89310FF-A4F8-432C-8193-56669A450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62950" y="619126"/>
          <a:ext cx="1125008" cy="11516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1838325</xdr:colOff>
      <xdr:row>0</xdr:row>
      <xdr:rowOff>95250</xdr:rowOff>
    </xdr:from>
    <xdr:to>
      <xdr:col>0</xdr:col>
      <xdr:colOff>3533775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85C35F-E176-42CA-B1F6-386DE5B116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95250"/>
          <a:ext cx="16954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19050</xdr:colOff>
      <xdr:row>65</xdr:row>
      <xdr:rowOff>0</xdr:rowOff>
    </xdr:from>
    <xdr:to>
      <xdr:col>27</xdr:col>
      <xdr:colOff>123825</xdr:colOff>
      <xdr:row>78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AECB-8D5E-4EF2-978A-DB20CB844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175" y="16268700"/>
          <a:ext cx="1933575" cy="257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76199</xdr:colOff>
      <xdr:row>0</xdr:row>
      <xdr:rowOff>85725</xdr:rowOff>
    </xdr:from>
    <xdr:to>
      <xdr:col>13</xdr:col>
      <xdr:colOff>257996</xdr:colOff>
      <xdr:row>11</xdr:row>
      <xdr:rowOff>175704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E3B172-5BCF-4050-AB7D-BA0EE1C88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73024" y="85725"/>
          <a:ext cx="3496497" cy="3366579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23</xdr:row>
      <xdr:rowOff>23579</xdr:rowOff>
    </xdr:from>
    <xdr:to>
      <xdr:col>25</xdr:col>
      <xdr:colOff>285750</xdr:colOff>
      <xdr:row>30</xdr:row>
      <xdr:rowOff>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310697-AB77-4F42-8584-F7A18DEA4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154775" y="7024454"/>
          <a:ext cx="4457700" cy="171059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38</xdr:row>
      <xdr:rowOff>96948</xdr:rowOff>
    </xdr:from>
    <xdr:to>
      <xdr:col>27</xdr:col>
      <xdr:colOff>268765</xdr:colOff>
      <xdr:row>64</xdr:row>
      <xdr:rowOff>105781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C1EFDF-4A88-435C-8A15-533E4E5E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77900" y="10393473"/>
          <a:ext cx="11136790" cy="54285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74490</xdr:rowOff>
    </xdr:from>
    <xdr:to>
      <xdr:col>0</xdr:col>
      <xdr:colOff>1869110</xdr:colOff>
      <xdr:row>91</xdr:row>
      <xdr:rowOff>39804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47D021-E7B6-41E9-A788-08296B083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200690"/>
          <a:ext cx="1869110" cy="20608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66675</xdr:rowOff>
    </xdr:from>
    <xdr:to>
      <xdr:col>3</xdr:col>
      <xdr:colOff>1151955</xdr:colOff>
      <xdr:row>76</xdr:row>
      <xdr:rowOff>105593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9F2D90D-D517-4629-A0B3-C2F208D6F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3039725"/>
          <a:ext cx="8743380" cy="5420543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64</xdr:row>
      <xdr:rowOff>169363</xdr:rowOff>
    </xdr:from>
    <xdr:to>
      <xdr:col>23</xdr:col>
      <xdr:colOff>485775</xdr:colOff>
      <xdr:row>90</xdr:row>
      <xdr:rowOff>153510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FE61254-A61E-45E7-82DC-EF288D96E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49375" y="16247563"/>
          <a:ext cx="8543925" cy="493714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22</xdr:row>
      <xdr:rowOff>161925</xdr:rowOff>
    </xdr:from>
    <xdr:to>
      <xdr:col>10</xdr:col>
      <xdr:colOff>572558</xdr:colOff>
      <xdr:row>30</xdr:row>
      <xdr:rowOff>286727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0A52B2F-AFE4-41E4-8C6E-CA7C2EDA2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44450" y="6400800"/>
          <a:ext cx="2010833" cy="20583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1838325</xdr:colOff>
      <xdr:row>0</xdr:row>
      <xdr:rowOff>95250</xdr:rowOff>
    </xdr:from>
    <xdr:to>
      <xdr:col>0</xdr:col>
      <xdr:colOff>3533775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D37DBE-9925-41B4-BA16-CD29432491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95250"/>
          <a:ext cx="16954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19050</xdr:colOff>
      <xdr:row>66</xdr:row>
      <xdr:rowOff>0</xdr:rowOff>
    </xdr:from>
    <xdr:to>
      <xdr:col>27</xdr:col>
      <xdr:colOff>123825</xdr:colOff>
      <xdr:row>79</xdr:row>
      <xdr:rowOff>101600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7233DC2-C6B7-452D-99A1-98692BAB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175" y="11753850"/>
          <a:ext cx="1933575" cy="257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733424</xdr:colOff>
      <xdr:row>0</xdr:row>
      <xdr:rowOff>47625</xdr:rowOff>
    </xdr:from>
    <xdr:to>
      <xdr:col>13</xdr:col>
      <xdr:colOff>38921</xdr:colOff>
      <xdr:row>10</xdr:row>
      <xdr:rowOff>51879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6DA92B7-A83D-2FDE-2166-C8E329D03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53949" y="47625"/>
          <a:ext cx="3496497" cy="3366579"/>
        </a:xfrm>
        <a:prstGeom prst="rect">
          <a:avLst/>
        </a:prstGeom>
      </xdr:spPr>
    </xdr:pic>
    <xdr:clientData/>
  </xdr:twoCellAnchor>
  <xdr:twoCellAnchor editAs="oneCell">
    <xdr:from>
      <xdr:col>18</xdr:col>
      <xdr:colOff>485775</xdr:colOff>
      <xdr:row>23</xdr:row>
      <xdr:rowOff>173439</xdr:rowOff>
    </xdr:from>
    <xdr:to>
      <xdr:col>25</xdr:col>
      <xdr:colOff>285750</xdr:colOff>
      <xdr:row>30</xdr:row>
      <xdr:rowOff>626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C3C3BD2-1A0A-C991-3BB6-3C218D065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545300" y="6336114"/>
          <a:ext cx="4067175" cy="15607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74490</xdr:rowOff>
    </xdr:from>
    <xdr:to>
      <xdr:col>0</xdr:col>
      <xdr:colOff>1869110</xdr:colOff>
      <xdr:row>92</xdr:row>
      <xdr:rowOff>39804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29F4F4C-7F3F-D06E-AB23-D661F4F52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685840"/>
          <a:ext cx="1869110" cy="20608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66675</xdr:rowOff>
    </xdr:from>
    <xdr:to>
      <xdr:col>3</xdr:col>
      <xdr:colOff>1151955</xdr:colOff>
      <xdr:row>77</xdr:row>
      <xdr:rowOff>105593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9803727-E1CE-8568-C872-3AEF03DE5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8524875"/>
          <a:ext cx="8743380" cy="5420543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65</xdr:row>
      <xdr:rowOff>169363</xdr:rowOff>
    </xdr:from>
    <xdr:to>
      <xdr:col>23</xdr:col>
      <xdr:colOff>485775</xdr:colOff>
      <xdr:row>91</xdr:row>
      <xdr:rowOff>153510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D50FD570-61F3-3FA1-DDAB-20E168DB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49375" y="11732713"/>
          <a:ext cx="8543925" cy="4937147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11</xdr:row>
      <xdr:rowOff>57150</xdr:rowOff>
    </xdr:from>
    <xdr:to>
      <xdr:col>11</xdr:col>
      <xdr:colOff>105833</xdr:colOff>
      <xdr:row>20</xdr:row>
      <xdr:rowOff>86702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33AC485-744A-40AB-AA6F-54BF6F041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887325" y="3609975"/>
          <a:ext cx="2010833" cy="2058377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19</xdr:row>
      <xdr:rowOff>71940</xdr:rowOff>
    </xdr:from>
    <xdr:to>
      <xdr:col>17</xdr:col>
      <xdr:colOff>504825</xdr:colOff>
      <xdr:row>39</xdr:row>
      <xdr:rowOff>29732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FD18037-B86B-D718-17AC-CC4976B0D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25550" y="5463090"/>
          <a:ext cx="5029200" cy="4596467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77</xdr:row>
      <xdr:rowOff>66675</xdr:rowOff>
    </xdr:from>
    <xdr:to>
      <xdr:col>5</xdr:col>
      <xdr:colOff>773825</xdr:colOff>
      <xdr:row>106</xdr:row>
      <xdr:rowOff>115572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1D4A38D-7E3D-6552-0E8C-5B49C6661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52925" y="17792700"/>
          <a:ext cx="6545975" cy="5573397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514350</xdr:colOff>
      <xdr:row>38</xdr:row>
      <xdr:rowOff>180499</xdr:rowOff>
    </xdr:from>
    <xdr:to>
      <xdr:col>17</xdr:col>
      <xdr:colOff>363232</xdr:colOff>
      <xdr:row>58</xdr:row>
      <xdr:rowOff>88542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2060B862-6D80-3D66-C298-A518AF5D7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087475" y="10019824"/>
          <a:ext cx="4725682" cy="4127618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93</xdr:row>
      <xdr:rowOff>31544</xdr:rowOff>
    </xdr:from>
    <xdr:to>
      <xdr:col>19</xdr:col>
      <xdr:colOff>373189</xdr:colOff>
      <xdr:row>116</xdr:row>
      <xdr:rowOff>162909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74E2F9D-D6AE-36C2-7C7E-C973B6B1D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92000" y="20805569"/>
          <a:ext cx="7850314" cy="45128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3391373</xdr:colOff>
      <xdr:row>21</xdr:row>
      <xdr:rowOff>19587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15C92-3A02-A12F-629E-96D9D5DF8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76550"/>
          <a:ext cx="3391373" cy="3848637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571500</xdr:colOff>
      <xdr:row>0</xdr:row>
      <xdr:rowOff>19050</xdr:rowOff>
    </xdr:from>
    <xdr:to>
      <xdr:col>21</xdr:col>
      <xdr:colOff>381484</xdr:colOff>
      <xdr:row>22</xdr:row>
      <xdr:rowOff>191116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F3EBDB-3B3B-9B57-7F85-CBC11D2FD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0200" y="19050"/>
          <a:ext cx="3467584" cy="4410691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1</xdr:row>
      <xdr:rowOff>161925</xdr:rowOff>
    </xdr:from>
    <xdr:to>
      <xdr:col>15</xdr:col>
      <xdr:colOff>457824</xdr:colOff>
      <xdr:row>22</xdr:row>
      <xdr:rowOff>67227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2E853D-FE27-EF45-D2DD-B301D6391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8675" y="352425"/>
          <a:ext cx="4467849" cy="3953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3495675</xdr:colOff>
      <xdr:row>1</xdr:row>
      <xdr:rowOff>152400</xdr:rowOff>
    </xdr:from>
    <xdr:to>
      <xdr:col>7</xdr:col>
      <xdr:colOff>286360</xdr:colOff>
      <xdr:row>19</xdr:row>
      <xdr:rowOff>181460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C99F2A6-56C5-74DD-BAB2-58AB19998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95675" y="342900"/>
          <a:ext cx="4372585" cy="3477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</xdr:col>
      <xdr:colOff>267333</xdr:colOff>
      <xdr:row>51</xdr:row>
      <xdr:rowOff>124669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96410A6-E692-66DD-20D5-7F56520B4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924675"/>
          <a:ext cx="4534533" cy="604921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10</xdr:col>
      <xdr:colOff>229227</xdr:colOff>
      <xdr:row>53</xdr:row>
      <xdr:rowOff>153240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303619F-07ED-2189-8804-225F0AA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43500" y="7362825"/>
          <a:ext cx="4496427" cy="602064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295912</xdr:colOff>
      <xdr:row>53</xdr:row>
      <xdr:rowOff>115135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80E142B-C795-B8DF-8D83-EE59D6AE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20300" y="7362825"/>
          <a:ext cx="4563112" cy="5982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2</xdr:col>
      <xdr:colOff>267333</xdr:colOff>
      <xdr:row>85</xdr:row>
      <xdr:rowOff>77035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162BF35-699B-40F7-9D10-BD6E773FB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3420725"/>
          <a:ext cx="4534533" cy="598253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10</xdr:col>
      <xdr:colOff>286385</xdr:colOff>
      <xdr:row>86</xdr:row>
      <xdr:rowOff>67509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B567F5E-E5B5-140C-5BFD-435FBB6A0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43500" y="13611225"/>
          <a:ext cx="4553585" cy="597300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18</xdr:col>
      <xdr:colOff>257806</xdr:colOff>
      <xdr:row>85</xdr:row>
      <xdr:rowOff>86535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D4A6208-F8A8-775F-7CAE-1E281586E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20300" y="13611225"/>
          <a:ext cx="4525006" cy="58015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1828800</xdr:colOff>
      <xdr:row>0</xdr:row>
      <xdr:rowOff>923925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1D29FF-6F82-4115-8499-B677C4E674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6954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3209925</xdr:colOff>
      <xdr:row>0</xdr:row>
      <xdr:rowOff>1</xdr:rowOff>
    </xdr:from>
    <xdr:to>
      <xdr:col>2</xdr:col>
      <xdr:colOff>9525</xdr:colOff>
      <xdr:row>6</xdr:row>
      <xdr:rowOff>164065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A2E932-2B2B-4660-A11F-60FC5CC2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925" y="1"/>
          <a:ext cx="2762250" cy="265961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323851</xdr:rowOff>
    </xdr:from>
    <xdr:to>
      <xdr:col>10</xdr:col>
      <xdr:colOff>1029758</xdr:colOff>
      <xdr:row>1</xdr:row>
      <xdr:rowOff>227684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35F1F7-E094-4101-9D27-B076F235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24925" y="323851"/>
          <a:ext cx="1125008" cy="11516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1828800</xdr:colOff>
      <xdr:row>0</xdr:row>
      <xdr:rowOff>923925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D1930D-C644-47AC-8722-A0F4DE10CF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6954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3952875</xdr:colOff>
      <xdr:row>5</xdr:row>
      <xdr:rowOff>295275</xdr:rowOff>
    </xdr:from>
    <xdr:to>
      <xdr:col>1</xdr:col>
      <xdr:colOff>1933861</xdr:colOff>
      <xdr:row>9</xdr:row>
      <xdr:rowOff>143001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0EFCF3-B625-7CE1-D516-61C54A3A2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2875" y="2571750"/>
          <a:ext cx="2048161" cy="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66675</xdr:rowOff>
    </xdr:from>
    <xdr:to>
      <xdr:col>1</xdr:col>
      <xdr:colOff>2258308</xdr:colOff>
      <xdr:row>56</xdr:row>
      <xdr:rowOff>85807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B232E5-6EBD-5D94-A47E-5ABD8EBC0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858750"/>
          <a:ext cx="6325483" cy="59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restaurantsupplystore.co.uk/bolero-verona-cafe-chairs-mild-orange-pack-of-2" TargetMode="External"/><Relationship Id="rId1" Type="http://schemas.openxmlformats.org/officeDocument/2006/relationships/hyperlink" Target="https://www.cafereality.co.uk/basket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ghts.co.uk/p/lindby-led-rechargeable-table-lamp-jovem-white-plastic-rgb-10025820.html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restaurantsupplystore.co.uk/bolero-verona-cafe-chairs-mild-orange-pack-of-2" TargetMode="External"/><Relationship Id="rId1" Type="http://schemas.openxmlformats.org/officeDocument/2006/relationships/hyperlink" Target="https://www.cafereality.co.uk/basket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4C10-48C9-4EB3-AE3A-4093FD988430}">
  <sheetPr>
    <pageSetUpPr fitToPage="1"/>
  </sheetPr>
  <dimension ref="A1:S73"/>
  <sheetViews>
    <sheetView topLeftCell="A10" workbookViewId="0">
      <selection activeCell="E33" sqref="E33"/>
    </sheetView>
  </sheetViews>
  <sheetFormatPr defaultRowHeight="15" x14ac:dyDescent="0.25"/>
  <cols>
    <col min="1" max="1" width="61" bestFit="1" customWidth="1"/>
    <col min="2" max="2" width="32.140625" customWidth="1"/>
    <col min="3" max="3" width="4.42578125" style="46" bestFit="1" customWidth="1"/>
  </cols>
  <sheetData>
    <row r="1" spans="1:19" ht="54.75" customHeight="1" x14ac:dyDescent="0.25"/>
    <row r="2" spans="1:19" ht="21" customHeight="1" x14ac:dyDescent="0.3">
      <c r="A2" s="47" t="s">
        <v>1</v>
      </c>
      <c r="B2" s="3"/>
    </row>
    <row r="3" spans="1:19" x14ac:dyDescent="0.25">
      <c r="B3" s="5"/>
      <c r="C3" s="111" t="s">
        <v>2</v>
      </c>
    </row>
    <row r="4" spans="1:19" s="1" customFormat="1" x14ac:dyDescent="0.25">
      <c r="A4" s="80" t="s">
        <v>4</v>
      </c>
      <c r="B4" s="2"/>
      <c r="C4" s="4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s="1" customFormat="1" x14ac:dyDescent="0.25">
      <c r="A5"/>
      <c r="B5" s="65"/>
      <c r="C5" s="46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s="1" customFormat="1" x14ac:dyDescent="0.25">
      <c r="A6" s="5" t="s">
        <v>5</v>
      </c>
      <c r="B6" s="5"/>
      <c r="C6" s="46" t="s">
        <v>6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s="1" customFormat="1" x14ac:dyDescent="0.25">
      <c r="A7" s="5"/>
      <c r="B7" s="5"/>
      <c r="C7" s="46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25">
      <c r="A8" s="5" t="s">
        <v>157</v>
      </c>
      <c r="B8" s="63"/>
    </row>
    <row r="9" spans="1:19" s="1" customFormat="1" ht="45" x14ac:dyDescent="0.25">
      <c r="A9" t="s">
        <v>10</v>
      </c>
      <c r="B9" s="5" t="s">
        <v>160</v>
      </c>
      <c r="C9" s="46">
        <v>1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1" customFormat="1" x14ac:dyDescent="0.25">
      <c r="A10" s="109" t="s">
        <v>155</v>
      </c>
      <c r="B10" s="5"/>
      <c r="C10" s="46">
        <v>6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25">
      <c r="A11" s="109" t="s">
        <v>14</v>
      </c>
      <c r="B11" s="5" t="s">
        <v>159</v>
      </c>
      <c r="C11" s="46">
        <v>3</v>
      </c>
    </row>
    <row r="12" spans="1:19" s="1" customFormat="1" ht="29.25" customHeight="1" x14ac:dyDescent="0.25">
      <c r="A12" t="s">
        <v>158</v>
      </c>
      <c r="B12" s="5" t="s">
        <v>154</v>
      </c>
      <c r="C12" s="46">
        <v>6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25">
      <c r="A13" s="109" t="s">
        <v>151</v>
      </c>
      <c r="B13" s="5" t="s">
        <v>19</v>
      </c>
      <c r="C13" s="46">
        <v>12</v>
      </c>
    </row>
    <row r="14" spans="1:19" x14ac:dyDescent="0.25">
      <c r="B14" s="5"/>
    </row>
    <row r="15" spans="1:19" ht="30" x14ac:dyDescent="0.25">
      <c r="A15" t="s">
        <v>149</v>
      </c>
      <c r="B15" s="5" t="s">
        <v>150</v>
      </c>
      <c r="C15" s="46">
        <v>20</v>
      </c>
    </row>
    <row r="16" spans="1:19" x14ac:dyDescent="0.25">
      <c r="A16" t="s">
        <v>147</v>
      </c>
      <c r="B16" s="5"/>
      <c r="C16" s="46">
        <v>40</v>
      </c>
    </row>
    <row r="17" spans="1:19" x14ac:dyDescent="0.25">
      <c r="B17" s="5"/>
    </row>
    <row r="18" spans="1:19" ht="13.5" customHeight="1" x14ac:dyDescent="0.25">
      <c r="B18" s="5"/>
    </row>
    <row r="19" spans="1:19" ht="15.75" customHeight="1" x14ac:dyDescent="0.25">
      <c r="A19" s="79" t="s">
        <v>26</v>
      </c>
      <c r="B19" s="5"/>
    </row>
    <row r="20" spans="1:19" x14ac:dyDescent="0.25">
      <c r="A20" s="5"/>
      <c r="B20" s="5"/>
    </row>
    <row r="21" spans="1:19" x14ac:dyDescent="0.25">
      <c r="A21" s="5" t="s">
        <v>156</v>
      </c>
      <c r="B21" s="5"/>
      <c r="C21" s="46">
        <v>1</v>
      </c>
    </row>
    <row r="22" spans="1:19" x14ac:dyDescent="0.25">
      <c r="B22" s="5"/>
    </row>
    <row r="23" spans="1:19" x14ac:dyDescent="0.25">
      <c r="A23" s="5" t="s">
        <v>29</v>
      </c>
      <c r="B23" s="63"/>
      <c r="C23" s="46">
        <v>2</v>
      </c>
    </row>
    <row r="24" spans="1:19" x14ac:dyDescent="0.25">
      <c r="A24" s="5" t="s">
        <v>30</v>
      </c>
      <c r="B24" s="5"/>
    </row>
    <row r="25" spans="1:19" x14ac:dyDescent="0.25">
      <c r="B25" s="5"/>
    </row>
    <row r="26" spans="1:19" x14ac:dyDescent="0.25">
      <c r="A26" s="5" t="s">
        <v>153</v>
      </c>
      <c r="B26" s="5"/>
    </row>
    <row r="27" spans="1:19" s="1" customFormat="1" x14ac:dyDescent="0.25">
      <c r="A27" s="5"/>
      <c r="B27" s="5"/>
      <c r="C27" s="46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ht="45" x14ac:dyDescent="0.25">
      <c r="A28" t="s">
        <v>32</v>
      </c>
      <c r="B28" s="5" t="s">
        <v>160</v>
      </c>
      <c r="C28" s="46">
        <v>1</v>
      </c>
    </row>
    <row r="29" spans="1:19" x14ac:dyDescent="0.25">
      <c r="A29" t="s">
        <v>33</v>
      </c>
      <c r="B29" s="5" t="s">
        <v>159</v>
      </c>
      <c r="C29" s="46">
        <v>3</v>
      </c>
    </row>
    <row r="30" spans="1:19" x14ac:dyDescent="0.25">
      <c r="A30" t="s">
        <v>152</v>
      </c>
      <c r="B30" s="5"/>
      <c r="C30" s="46">
        <v>6</v>
      </c>
    </row>
    <row r="31" spans="1:19" x14ac:dyDescent="0.25">
      <c r="B31" s="5"/>
    </row>
    <row r="32" spans="1:19" ht="20.25" customHeight="1" x14ac:dyDescent="0.25">
      <c r="A32" t="s">
        <v>145</v>
      </c>
      <c r="B32" s="5" t="s">
        <v>146</v>
      </c>
      <c r="C32" s="46">
        <v>6</v>
      </c>
    </row>
    <row r="33" spans="1:3" x14ac:dyDescent="0.25">
      <c r="A33" t="s">
        <v>148</v>
      </c>
      <c r="B33" s="5" t="s">
        <v>19</v>
      </c>
      <c r="C33" s="46">
        <v>12</v>
      </c>
    </row>
    <row r="34" spans="1:3" x14ac:dyDescent="0.25">
      <c r="B34" s="5"/>
    </row>
    <row r="35" spans="1:3" ht="30" x14ac:dyDescent="0.25">
      <c r="A35" t="s">
        <v>144</v>
      </c>
      <c r="B35" s="5" t="s">
        <v>35</v>
      </c>
      <c r="C35" s="46">
        <v>16</v>
      </c>
    </row>
    <row r="36" spans="1:3" x14ac:dyDescent="0.25">
      <c r="A36" t="s">
        <v>147</v>
      </c>
      <c r="B36" s="5"/>
      <c r="C36" s="46">
        <v>32</v>
      </c>
    </row>
    <row r="41" spans="1:3" x14ac:dyDescent="0.25">
      <c r="B41" s="5"/>
    </row>
    <row r="45" spans="1:3" ht="38.25" customHeight="1" x14ac:dyDescent="0.25"/>
    <row r="46" spans="1:3" x14ac:dyDescent="0.25">
      <c r="A46" s="148"/>
      <c r="B46" s="148"/>
      <c r="C46" s="148"/>
    </row>
    <row r="47" spans="1:3" ht="18.75" x14ac:dyDescent="0.25">
      <c r="A47" s="149"/>
      <c r="B47" s="149"/>
      <c r="C47" s="149"/>
    </row>
    <row r="48" spans="1:3" x14ac:dyDescent="0.25">
      <c r="A48" s="7"/>
      <c r="B48" s="7"/>
    </row>
    <row r="49" spans="1:19" s="64" customFormat="1" x14ac:dyDescent="0.25">
      <c r="A49"/>
      <c r="B49"/>
      <c r="C49" s="46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s="64" customFormat="1" x14ac:dyDescent="0.25">
      <c r="A50"/>
      <c r="B50"/>
      <c r="C50" s="46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s="64" customFormat="1" x14ac:dyDescent="0.25">
      <c r="A51"/>
      <c r="B51"/>
      <c r="C51" s="46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s="64" customFormat="1" x14ac:dyDescent="0.25">
      <c r="A52"/>
      <c r="B52"/>
      <c r="C52" s="46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s="64" customFormat="1" x14ac:dyDescent="0.25">
      <c r="A53"/>
      <c r="B53"/>
      <c r="C53" s="46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s="64" customFormat="1" x14ac:dyDescent="0.25">
      <c r="A54"/>
      <c r="B54"/>
      <c r="C54" s="46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s="64" customFormat="1" x14ac:dyDescent="0.25">
      <c r="A55"/>
      <c r="B55"/>
      <c r="C55" s="46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s="64" customFormat="1" x14ac:dyDescent="0.25">
      <c r="A56"/>
      <c r="B56"/>
      <c r="C56" s="4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s="64" customFormat="1" x14ac:dyDescent="0.25">
      <c r="A57"/>
      <c r="B57"/>
      <c r="C57" s="46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s="64" customFormat="1" x14ac:dyDescent="0.25">
      <c r="A58"/>
      <c r="B58"/>
      <c r="C58" s="46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s="64" customFormat="1" x14ac:dyDescent="0.25">
      <c r="A59"/>
      <c r="B59"/>
      <c r="C59" s="46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s="64" customFormat="1" x14ac:dyDescent="0.25">
      <c r="A60"/>
      <c r="B60"/>
      <c r="C60" s="46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s="64" customFormat="1" x14ac:dyDescent="0.25">
      <c r="A61"/>
      <c r="B61"/>
      <c r="C61" s="46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s="64" customFormat="1" x14ac:dyDescent="0.25">
      <c r="A62"/>
      <c r="B62"/>
      <c r="C62" s="46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s="64" customFormat="1" x14ac:dyDescent="0.25">
      <c r="A63"/>
      <c r="B63"/>
      <c r="C63" s="46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s="64" customFormat="1" x14ac:dyDescent="0.25">
      <c r="A64"/>
      <c r="B64"/>
      <c r="C64" s="46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8" spans="1:19" x14ac:dyDescent="0.25">
      <c r="A68" s="46"/>
    </row>
    <row r="69" spans="1:19" x14ac:dyDescent="0.25">
      <c r="A69" s="73"/>
    </row>
    <row r="73" spans="1:19" x14ac:dyDescent="0.25">
      <c r="S73" s="53"/>
    </row>
  </sheetData>
  <mergeCells count="2">
    <mergeCell ref="A46:C46"/>
    <mergeCell ref="A47:C47"/>
  </mergeCells>
  <pageMargins left="0.7" right="0.7" top="0.75" bottom="0.75" header="0.3" footer="0.3"/>
  <pageSetup paperSize="9" scale="8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0572-20AE-4C2B-A997-94ECC3D387E4}">
  <sheetPr>
    <pageSetUpPr fitToPage="1"/>
  </sheetPr>
  <dimension ref="A1:Z90"/>
  <sheetViews>
    <sheetView workbookViewId="0">
      <selection activeCell="B6" sqref="B6"/>
    </sheetView>
  </sheetViews>
  <sheetFormatPr defaultRowHeight="15" x14ac:dyDescent="0.25"/>
  <cols>
    <col min="1" max="1" width="61" bestFit="1" customWidth="1"/>
    <col min="2" max="2" width="35.28515625" customWidth="1"/>
    <col min="3" max="3" width="7.140625" style="46" customWidth="1"/>
    <col min="4" max="4" width="24.140625" style="52" hidden="1" customWidth="1"/>
    <col min="5" max="5" width="13" style="49" hidden="1" customWidth="1"/>
    <col min="6" max="6" width="14.28515625" style="49" hidden="1" customWidth="1"/>
    <col min="7" max="7" width="12.5703125" style="64" bestFit="1" customWidth="1"/>
    <col min="8" max="8" width="11.5703125" style="94" bestFit="1" customWidth="1"/>
    <col min="9" max="9" width="5.7109375" style="70" customWidth="1"/>
    <col min="10" max="10" width="30.5703125" style="1" customWidth="1"/>
  </cols>
  <sheetData>
    <row r="1" spans="1:26" ht="78" customHeight="1" x14ac:dyDescent="0.25"/>
    <row r="2" spans="1:26" ht="19.5" customHeight="1" x14ac:dyDescent="0.25">
      <c r="A2" s="119" t="s">
        <v>118</v>
      </c>
      <c r="G2" s="118">
        <v>45709</v>
      </c>
    </row>
    <row r="3" spans="1:26" ht="19.5" customHeight="1" x14ac:dyDescent="0.25">
      <c r="A3" s="119" t="s">
        <v>119</v>
      </c>
    </row>
    <row r="4" spans="1:26" ht="19.5" customHeight="1" x14ac:dyDescent="0.25">
      <c r="A4" s="119" t="s">
        <v>120</v>
      </c>
    </row>
    <row r="5" spans="1:26" ht="19.5" customHeight="1" x14ac:dyDescent="0.25">
      <c r="A5" s="119" t="s">
        <v>121</v>
      </c>
    </row>
    <row r="6" spans="1:26" ht="38.25" customHeight="1" x14ac:dyDescent="0.3">
      <c r="A6" s="47" t="s">
        <v>1</v>
      </c>
      <c r="B6" s="3"/>
    </row>
    <row r="7" spans="1:26" x14ac:dyDescent="0.25">
      <c r="B7" s="5"/>
      <c r="C7" s="111" t="s">
        <v>2</v>
      </c>
    </row>
    <row r="8" spans="1:26" s="1" customFormat="1" x14ac:dyDescent="0.25">
      <c r="A8" s="80" t="s">
        <v>4</v>
      </c>
      <c r="B8" s="2"/>
      <c r="C8" s="46"/>
      <c r="D8" s="52"/>
      <c r="E8" s="49"/>
      <c r="F8" s="49"/>
      <c r="G8" s="64"/>
      <c r="H8" s="94"/>
      <c r="I8" s="70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1" customFormat="1" x14ac:dyDescent="0.25">
      <c r="A9"/>
      <c r="B9" s="2"/>
      <c r="C9" s="46"/>
      <c r="D9" s="52"/>
      <c r="E9" s="49"/>
      <c r="F9" s="49"/>
      <c r="G9" s="106"/>
      <c r="H9" s="107"/>
      <c r="I9" s="70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s="1" customFormat="1" x14ac:dyDescent="0.25">
      <c r="A10" s="5" t="s">
        <v>5</v>
      </c>
      <c r="B10"/>
      <c r="C10" s="46" t="s">
        <v>6</v>
      </c>
      <c r="D10" s="52"/>
      <c r="E10" s="49"/>
      <c r="F10" s="50"/>
      <c r="G10" s="106">
        <v>3860</v>
      </c>
      <c r="H10" s="107"/>
      <c r="I10" s="7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s="1" customFormat="1" x14ac:dyDescent="0.25">
      <c r="A11" s="5" t="s">
        <v>7</v>
      </c>
      <c r="B11" s="5" t="s">
        <v>8</v>
      </c>
      <c r="C11" s="46"/>
      <c r="D11" s="52"/>
      <c r="E11" s="49"/>
      <c r="F11" s="49"/>
      <c r="G11" s="106">
        <v>1800</v>
      </c>
      <c r="H11" s="107"/>
      <c r="I11" s="70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x14ac:dyDescent="0.25">
      <c r="A12" s="5" t="s">
        <v>9</v>
      </c>
      <c r="B12" s="63"/>
      <c r="G12" s="106">
        <v>1500</v>
      </c>
      <c r="H12" s="107"/>
    </row>
    <row r="13" spans="1:26" x14ac:dyDescent="0.25">
      <c r="A13" s="5" t="s">
        <v>114</v>
      </c>
      <c r="B13" s="112" t="s">
        <v>8</v>
      </c>
      <c r="D13" s="52" t="s">
        <v>115</v>
      </c>
      <c r="G13" s="106">
        <v>8640</v>
      </c>
      <c r="H13" s="107"/>
    </row>
    <row r="14" spans="1:26" s="1" customFormat="1" x14ac:dyDescent="0.25">
      <c r="A14"/>
      <c r="B14"/>
      <c r="C14" s="46"/>
      <c r="D14" s="52"/>
      <c r="E14" s="49"/>
      <c r="F14" s="50"/>
      <c r="G14" s="106"/>
      <c r="H14" s="107"/>
      <c r="I14" s="7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s="1" customFormat="1" ht="30" x14ac:dyDescent="0.25">
      <c r="A15" t="s">
        <v>46</v>
      </c>
      <c r="B15" s="5" t="s">
        <v>11</v>
      </c>
      <c r="C15" s="46">
        <v>1</v>
      </c>
      <c r="D15" s="52"/>
      <c r="E15" s="49"/>
      <c r="F15" s="49">
        <v>5850</v>
      </c>
      <c r="G15" s="106">
        <f>SUM(F15*1.5)</f>
        <v>8775</v>
      </c>
      <c r="H15" s="107"/>
      <c r="I15" s="70"/>
      <c r="J15" s="103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s="1" customFormat="1" ht="23.25" customHeight="1" x14ac:dyDescent="0.25">
      <c r="A16" t="s">
        <v>12</v>
      </c>
      <c r="B16"/>
      <c r="C16" s="46">
        <v>15</v>
      </c>
      <c r="D16" s="51" t="s">
        <v>13</v>
      </c>
      <c r="E16" s="49">
        <v>30</v>
      </c>
      <c r="F16" s="49">
        <f>SUM(E16*C16)</f>
        <v>450</v>
      </c>
      <c r="G16" s="106">
        <f t="shared" ref="G16:G27" si="0">SUM(F16*1.5)</f>
        <v>675</v>
      </c>
      <c r="H16" s="107"/>
      <c r="I16" s="7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s="1" customFormat="1" x14ac:dyDescent="0.25">
      <c r="A17" t="s">
        <v>14</v>
      </c>
      <c r="B17"/>
      <c r="C17" s="46">
        <v>3</v>
      </c>
      <c r="D17" s="52"/>
      <c r="E17" s="49">
        <v>150</v>
      </c>
      <c r="F17" s="49">
        <f>SUM(E17*C17)</f>
        <v>450</v>
      </c>
      <c r="G17" s="106">
        <f t="shared" si="0"/>
        <v>675</v>
      </c>
      <c r="H17" s="107"/>
      <c r="I17" s="7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1" customFormat="1" x14ac:dyDescent="0.25">
      <c r="A18" t="s">
        <v>15</v>
      </c>
      <c r="B18"/>
      <c r="C18" s="46">
        <v>6</v>
      </c>
      <c r="D18" s="52"/>
      <c r="E18" s="49">
        <v>60</v>
      </c>
      <c r="F18" s="49">
        <f>SUM(E18*C18)</f>
        <v>360</v>
      </c>
      <c r="G18" s="106">
        <f t="shared" si="0"/>
        <v>540</v>
      </c>
      <c r="H18" s="107"/>
      <c r="I18" s="7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x14ac:dyDescent="0.25">
      <c r="G19" s="106"/>
      <c r="H19" s="107"/>
    </row>
    <row r="20" spans="1:26" s="1" customFormat="1" ht="29.25" customHeight="1" x14ac:dyDescent="0.25">
      <c r="A20" t="s">
        <v>16</v>
      </c>
      <c r="B20"/>
      <c r="C20" s="46">
        <v>6</v>
      </c>
      <c r="D20" s="51" t="s">
        <v>17</v>
      </c>
      <c r="E20" s="49">
        <v>127</v>
      </c>
      <c r="F20" s="49">
        <f>SUM(E20*C20)</f>
        <v>762</v>
      </c>
      <c r="G20" s="106">
        <f t="shared" si="0"/>
        <v>1143</v>
      </c>
      <c r="H20" s="107"/>
      <c r="I20" s="7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x14ac:dyDescent="0.25">
      <c r="A21" t="s">
        <v>116</v>
      </c>
      <c r="B21" t="s">
        <v>19</v>
      </c>
      <c r="C21" s="46">
        <v>12</v>
      </c>
      <c r="D21" s="52" t="s">
        <v>20</v>
      </c>
      <c r="E21" s="66">
        <v>112</v>
      </c>
      <c r="F21" s="49">
        <f t="shared" ref="F21" si="1">SUM(E21*C21)</f>
        <v>1344</v>
      </c>
      <c r="G21" s="106">
        <f t="shared" si="0"/>
        <v>2016</v>
      </c>
      <c r="H21" s="107"/>
      <c r="I21" s="92"/>
      <c r="J21" s="116"/>
    </row>
    <row r="22" spans="1:26" x14ac:dyDescent="0.25">
      <c r="G22" s="106"/>
      <c r="H22" s="107"/>
    </row>
    <row r="23" spans="1:26" x14ac:dyDescent="0.25">
      <c r="A23" t="s">
        <v>21</v>
      </c>
      <c r="C23" s="46">
        <v>20</v>
      </c>
      <c r="D23" s="52" t="s">
        <v>22</v>
      </c>
      <c r="E23" s="49">
        <v>157</v>
      </c>
      <c r="F23" s="49">
        <f>SUM(E23*C23)</f>
        <v>3140</v>
      </c>
      <c r="G23" s="106">
        <f t="shared" si="0"/>
        <v>4710</v>
      </c>
      <c r="H23" s="107"/>
    </row>
    <row r="24" spans="1:26" x14ac:dyDescent="0.25">
      <c r="A24" t="s">
        <v>117</v>
      </c>
      <c r="C24" s="46">
        <v>40</v>
      </c>
      <c r="D24" s="52" t="s">
        <v>20</v>
      </c>
      <c r="E24" s="66">
        <v>104</v>
      </c>
      <c r="F24" s="49">
        <f>SUM(E24*C24)</f>
        <v>4160</v>
      </c>
      <c r="G24" s="106">
        <f t="shared" si="0"/>
        <v>6240</v>
      </c>
      <c r="H24" s="107"/>
      <c r="I24" s="92"/>
    </row>
    <row r="25" spans="1:26" x14ac:dyDescent="0.25">
      <c r="G25" s="106"/>
      <c r="H25" s="107"/>
      <c r="J25"/>
    </row>
    <row r="26" spans="1:26" x14ac:dyDescent="0.25">
      <c r="A26" s="5" t="s">
        <v>24</v>
      </c>
      <c r="B26" s="5"/>
      <c r="F26" s="49">
        <v>600</v>
      </c>
      <c r="G26" s="106">
        <f t="shared" si="0"/>
        <v>900</v>
      </c>
      <c r="H26" s="107"/>
    </row>
    <row r="27" spans="1:26" x14ac:dyDescent="0.25">
      <c r="A27" t="s">
        <v>25</v>
      </c>
      <c r="C27" s="46">
        <v>24</v>
      </c>
      <c r="D27" s="74" t="s">
        <v>13</v>
      </c>
      <c r="E27" s="49">
        <v>18</v>
      </c>
      <c r="F27" s="49">
        <f>SUM(E27*C27)</f>
        <v>432</v>
      </c>
      <c r="G27" s="106">
        <f t="shared" si="0"/>
        <v>648</v>
      </c>
      <c r="H27" s="107"/>
    </row>
    <row r="28" spans="1:26" ht="19.5" customHeight="1" x14ac:dyDescent="0.25">
      <c r="D28" s="51"/>
      <c r="F28" s="78">
        <f>SUM(F15:F27)</f>
        <v>17548</v>
      </c>
      <c r="G28" s="106"/>
      <c r="H28" s="96"/>
      <c r="I28" s="83"/>
    </row>
    <row r="29" spans="1:26" ht="15.75" customHeight="1" x14ac:dyDescent="0.25">
      <c r="A29" s="79" t="s">
        <v>26</v>
      </c>
      <c r="D29" s="51"/>
      <c r="E29" s="77">
        <f>SUM(F29-F28)</f>
        <v>8774</v>
      </c>
      <c r="F29" s="78">
        <f>SUM(G15:G27)</f>
        <v>26322</v>
      </c>
      <c r="G29" s="93"/>
      <c r="H29" s="107"/>
    </row>
    <row r="30" spans="1:26" ht="45" x14ac:dyDescent="0.25">
      <c r="A30" s="5" t="s">
        <v>27</v>
      </c>
      <c r="B30" s="5"/>
      <c r="G30" s="108">
        <v>4400</v>
      </c>
      <c r="H30" s="107"/>
    </row>
    <row r="31" spans="1:26" x14ac:dyDescent="0.25">
      <c r="A31" s="5"/>
      <c r="B31" s="5"/>
      <c r="G31" s="106"/>
      <c r="H31" s="107"/>
    </row>
    <row r="32" spans="1:26" x14ac:dyDescent="0.25">
      <c r="A32" s="5" t="s">
        <v>28</v>
      </c>
      <c r="B32" s="63"/>
      <c r="G32" s="106">
        <v>3600</v>
      </c>
      <c r="H32" s="107"/>
    </row>
    <row r="33" spans="1:26" x14ac:dyDescent="0.25">
      <c r="A33" s="5" t="s">
        <v>29</v>
      </c>
      <c r="B33" s="5"/>
      <c r="G33" s="106">
        <v>2870</v>
      </c>
      <c r="H33" s="107"/>
    </row>
    <row r="34" spans="1:26" x14ac:dyDescent="0.25">
      <c r="A34" s="5" t="s">
        <v>30</v>
      </c>
      <c r="B34" s="5"/>
      <c r="G34" s="106">
        <v>450</v>
      </c>
      <c r="H34" s="107"/>
    </row>
    <row r="35" spans="1:26" x14ac:dyDescent="0.25">
      <c r="A35" s="5" t="s">
        <v>31</v>
      </c>
      <c r="B35" s="5"/>
      <c r="G35" s="106">
        <v>1200</v>
      </c>
      <c r="H35" s="107"/>
    </row>
    <row r="36" spans="1:26" s="1" customFormat="1" x14ac:dyDescent="0.25">
      <c r="A36" s="5" t="s">
        <v>7</v>
      </c>
      <c r="B36" s="5" t="s">
        <v>8</v>
      </c>
      <c r="C36" s="46"/>
      <c r="D36" s="52"/>
      <c r="E36" s="49"/>
      <c r="F36" s="49"/>
      <c r="G36" s="106">
        <v>700</v>
      </c>
      <c r="H36" s="107"/>
      <c r="I36" s="70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" customFormat="1" x14ac:dyDescent="0.25">
      <c r="A37" s="5" t="s">
        <v>114</v>
      </c>
      <c r="B37" s="5" t="s">
        <v>8</v>
      </c>
      <c r="C37" s="46"/>
      <c r="D37" s="52" t="s">
        <v>115</v>
      </c>
      <c r="E37" s="49"/>
      <c r="F37" s="49"/>
      <c r="G37" s="106">
        <v>6580</v>
      </c>
      <c r="H37" s="107"/>
      <c r="I37" s="70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x14ac:dyDescent="0.25">
      <c r="F38" s="50"/>
      <c r="G38" s="106"/>
      <c r="H38" s="107"/>
    </row>
    <row r="39" spans="1:26" ht="33.75" customHeight="1" x14ac:dyDescent="0.25">
      <c r="A39" t="s">
        <v>46</v>
      </c>
      <c r="B39" s="5" t="s">
        <v>11</v>
      </c>
      <c r="C39" s="46">
        <v>1</v>
      </c>
      <c r="F39" s="49">
        <v>5850</v>
      </c>
      <c r="G39" s="106">
        <f>SUM(F39*1.5)</f>
        <v>8775</v>
      </c>
      <c r="H39" s="107"/>
      <c r="J39" s="103"/>
    </row>
    <row r="40" spans="1:26" x14ac:dyDescent="0.25">
      <c r="A40" t="s">
        <v>12</v>
      </c>
      <c r="C40" s="46">
        <v>15</v>
      </c>
      <c r="D40" s="74" t="s">
        <v>13</v>
      </c>
      <c r="E40" s="49">
        <v>30</v>
      </c>
      <c r="F40" s="49">
        <f>SUM(E40*C40)</f>
        <v>450</v>
      </c>
      <c r="G40" s="106">
        <f t="shared" ref="G40:G50" si="2">SUM(F40*1.5)</f>
        <v>675</v>
      </c>
      <c r="H40" s="107"/>
    </row>
    <row r="41" spans="1:26" x14ac:dyDescent="0.25">
      <c r="A41" t="s">
        <v>33</v>
      </c>
      <c r="C41" s="46">
        <v>3</v>
      </c>
      <c r="D41" s="75"/>
      <c r="E41" s="49">
        <v>150</v>
      </c>
      <c r="F41" s="49">
        <f>SUM(E41*C41)</f>
        <v>450</v>
      </c>
      <c r="G41" s="106">
        <f t="shared" si="2"/>
        <v>675</v>
      </c>
      <c r="H41" s="107"/>
    </row>
    <row r="42" spans="1:26" x14ac:dyDescent="0.25">
      <c r="A42" t="s">
        <v>15</v>
      </c>
      <c r="C42" s="46">
        <v>6</v>
      </c>
      <c r="D42" s="75"/>
      <c r="E42" s="49">
        <v>60</v>
      </c>
      <c r="F42" s="49">
        <f>SUM(E42*C42)</f>
        <v>360</v>
      </c>
      <c r="G42" s="106">
        <f t="shared" si="2"/>
        <v>540</v>
      </c>
      <c r="H42" s="107"/>
    </row>
    <row r="43" spans="1:26" x14ac:dyDescent="0.25">
      <c r="D43" s="75"/>
      <c r="G43" s="106"/>
      <c r="H43" s="107"/>
    </row>
    <row r="44" spans="1:26" ht="20.25" customHeight="1" x14ac:dyDescent="0.25">
      <c r="A44" t="s">
        <v>16</v>
      </c>
      <c r="C44" s="46">
        <v>6</v>
      </c>
      <c r="D44" s="76" t="s">
        <v>17</v>
      </c>
      <c r="E44" s="49">
        <v>127</v>
      </c>
      <c r="F44" s="49">
        <f>SUM(E44*C44)</f>
        <v>762</v>
      </c>
      <c r="G44" s="106">
        <f t="shared" si="2"/>
        <v>1143</v>
      </c>
      <c r="H44" s="107"/>
    </row>
    <row r="45" spans="1:26" x14ac:dyDescent="0.25">
      <c r="A45" t="s">
        <v>116</v>
      </c>
      <c r="B45" t="s">
        <v>19</v>
      </c>
      <c r="C45" s="46">
        <v>12</v>
      </c>
      <c r="D45" s="75" t="s">
        <v>20</v>
      </c>
      <c r="E45" s="81">
        <v>112</v>
      </c>
      <c r="F45" s="49">
        <f t="shared" ref="F45" si="3">SUM(E45*C45)</f>
        <v>1344</v>
      </c>
      <c r="G45" s="106">
        <f t="shared" si="2"/>
        <v>2016</v>
      </c>
      <c r="H45" s="107"/>
      <c r="I45" s="92"/>
      <c r="J45" s="67"/>
    </row>
    <row r="46" spans="1:26" x14ac:dyDescent="0.25">
      <c r="D46" s="75"/>
      <c r="E46" s="66"/>
      <c r="F46" s="66"/>
      <c r="G46" s="109"/>
      <c r="H46" s="110"/>
      <c r="I46" s="84"/>
      <c r="J46" s="67"/>
    </row>
    <row r="47" spans="1:26" x14ac:dyDescent="0.25">
      <c r="A47" t="s">
        <v>34</v>
      </c>
      <c r="B47" t="s">
        <v>35</v>
      </c>
      <c r="C47" s="46">
        <v>16</v>
      </c>
      <c r="D47" s="75" t="s">
        <v>22</v>
      </c>
      <c r="E47" s="49">
        <v>157</v>
      </c>
      <c r="F47" s="49">
        <f>SUM(E47*C47)</f>
        <v>2512</v>
      </c>
      <c r="G47" s="106">
        <f t="shared" si="2"/>
        <v>3768</v>
      </c>
      <c r="H47" s="107"/>
      <c r="J47" s="82"/>
    </row>
    <row r="48" spans="1:26" x14ac:dyDescent="0.25">
      <c r="A48" t="s">
        <v>117</v>
      </c>
      <c r="C48" s="46">
        <v>32</v>
      </c>
      <c r="D48" s="75" t="s">
        <v>20</v>
      </c>
      <c r="E48" s="81">
        <v>103</v>
      </c>
      <c r="F48" s="49">
        <f>SUM(E48*C48)</f>
        <v>3296</v>
      </c>
      <c r="G48" s="106">
        <f t="shared" si="2"/>
        <v>4944</v>
      </c>
      <c r="H48" s="107"/>
      <c r="I48" s="92"/>
    </row>
    <row r="49" spans="1:10" x14ac:dyDescent="0.25">
      <c r="D49" s="75"/>
      <c r="G49" s="106"/>
      <c r="H49" s="107"/>
      <c r="J49"/>
    </row>
    <row r="50" spans="1:10" x14ac:dyDescent="0.25">
      <c r="A50" s="5" t="s">
        <v>36</v>
      </c>
      <c r="B50" s="5"/>
      <c r="D50" s="75"/>
      <c r="F50" s="49">
        <v>600</v>
      </c>
      <c r="G50" s="106">
        <f t="shared" si="2"/>
        <v>900</v>
      </c>
      <c r="H50" s="107"/>
    </row>
    <row r="51" spans="1:10" x14ac:dyDescent="0.25">
      <c r="A51" t="s">
        <v>25</v>
      </c>
      <c r="C51" s="46">
        <v>20</v>
      </c>
      <c r="D51" s="74" t="s">
        <v>13</v>
      </c>
      <c r="E51" s="49">
        <v>18</v>
      </c>
      <c r="F51" s="49">
        <f>SUM(E51*C51)</f>
        <v>360</v>
      </c>
      <c r="G51" s="106">
        <v>650</v>
      </c>
      <c r="H51" s="107"/>
    </row>
    <row r="52" spans="1:10" ht="15.75" thickBot="1" x14ac:dyDescent="0.3">
      <c r="D52" s="75"/>
      <c r="F52" s="78">
        <f>SUM(F39:F51)</f>
        <v>15984</v>
      </c>
      <c r="H52" s="96"/>
      <c r="I52" s="83"/>
    </row>
    <row r="53" spans="1:10" ht="18" thickBot="1" x14ac:dyDescent="0.3">
      <c r="E53" s="77">
        <f>SUM(F53-F52)</f>
        <v>8102</v>
      </c>
      <c r="F53" s="78">
        <f>SUM(G39:G51)</f>
        <v>24086</v>
      </c>
      <c r="G53" s="48">
        <f>SUM(G7:G51)</f>
        <v>86008</v>
      </c>
    </row>
    <row r="54" spans="1:10" x14ac:dyDescent="0.25">
      <c r="A54" s="62"/>
      <c r="B54" s="62"/>
      <c r="G54" s="117" t="s">
        <v>37</v>
      </c>
      <c r="J54" s="89"/>
    </row>
    <row r="55" spans="1:10" x14ac:dyDescent="0.25">
      <c r="E55" s="69"/>
      <c r="F55" s="69"/>
    </row>
    <row r="56" spans="1:10" x14ac:dyDescent="0.25">
      <c r="E56" s="69"/>
      <c r="F56" s="69"/>
    </row>
    <row r="57" spans="1:10" x14ac:dyDescent="0.25">
      <c r="A57" t="s">
        <v>38</v>
      </c>
      <c r="E57" s="69"/>
      <c r="F57" s="69"/>
    </row>
    <row r="58" spans="1:10" x14ac:dyDescent="0.25">
      <c r="E58" s="69"/>
      <c r="F58" s="69"/>
    </row>
    <row r="59" spans="1:10" ht="17.25" x14ac:dyDescent="0.4">
      <c r="E59" s="69"/>
      <c r="F59" s="69"/>
      <c r="G59" s="71"/>
      <c r="H59" s="99"/>
      <c r="I59" s="71"/>
      <c r="J59" s="4"/>
    </row>
    <row r="60" spans="1:10" ht="17.25" x14ac:dyDescent="0.4">
      <c r="E60" s="69"/>
      <c r="F60" s="69"/>
      <c r="G60" s="71"/>
      <c r="H60" s="99"/>
      <c r="I60" s="71"/>
      <c r="J60" s="4"/>
    </row>
    <row r="61" spans="1:10" ht="17.25" x14ac:dyDescent="0.4">
      <c r="E61" s="69"/>
      <c r="F61" s="69"/>
      <c r="G61" s="71"/>
      <c r="H61" s="99"/>
      <c r="I61" s="71"/>
      <c r="J61" s="4"/>
    </row>
    <row r="62" spans="1:10" ht="38.25" customHeight="1" x14ac:dyDescent="0.25">
      <c r="E62" s="69"/>
      <c r="F62" s="69"/>
    </row>
    <row r="63" spans="1:10" x14ac:dyDescent="0.25">
      <c r="A63" s="148"/>
      <c r="B63" s="148"/>
      <c r="C63" s="148"/>
      <c r="D63" s="148"/>
      <c r="E63" s="148"/>
      <c r="F63" s="148"/>
      <c r="G63" s="148"/>
      <c r="H63" s="100"/>
      <c r="I63" s="72"/>
      <c r="J63" s="11"/>
    </row>
    <row r="64" spans="1:10" ht="18.75" x14ac:dyDescent="0.25">
      <c r="A64" s="149"/>
      <c r="B64" s="149"/>
      <c r="C64" s="149"/>
      <c r="D64" s="149"/>
      <c r="E64" s="149"/>
      <c r="F64" s="149"/>
      <c r="G64" s="149"/>
      <c r="H64" s="101"/>
      <c r="I64" s="12"/>
      <c r="J64" s="12"/>
    </row>
    <row r="65" spans="1:26" x14ac:dyDescent="0.25">
      <c r="A65" s="7"/>
      <c r="B65" s="7"/>
      <c r="E65" s="69"/>
      <c r="F65" s="69"/>
    </row>
    <row r="66" spans="1:26" s="64" customFormat="1" x14ac:dyDescent="0.25">
      <c r="A66"/>
      <c r="B66"/>
      <c r="C66" s="46"/>
      <c r="D66" s="52"/>
      <c r="E66" s="69"/>
      <c r="F66" s="69"/>
      <c r="H66" s="94"/>
      <c r="I66" s="70"/>
      <c r="J66" s="1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64" customFormat="1" x14ac:dyDescent="0.25">
      <c r="A67"/>
      <c r="B67"/>
      <c r="C67" s="46"/>
      <c r="D67" s="52"/>
      <c r="E67" s="69"/>
      <c r="F67" s="69"/>
      <c r="H67" s="94"/>
      <c r="I67" s="70"/>
      <c r="J67" s="1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64" customFormat="1" x14ac:dyDescent="0.25">
      <c r="A68"/>
      <c r="B68"/>
      <c r="C68" s="46"/>
      <c r="D68" s="52"/>
      <c r="E68" s="69"/>
      <c r="F68" s="69"/>
      <c r="H68" s="94"/>
      <c r="I68" s="70"/>
      <c r="J68" s="1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64" customFormat="1" x14ac:dyDescent="0.25">
      <c r="A69"/>
      <c r="B69"/>
      <c r="C69" s="46"/>
      <c r="D69" s="52"/>
      <c r="E69" s="69"/>
      <c r="F69" s="69"/>
      <c r="H69" s="94"/>
      <c r="I69" s="70"/>
      <c r="J69" s="1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64" customFormat="1" x14ac:dyDescent="0.25">
      <c r="A70"/>
      <c r="B70"/>
      <c r="C70" s="46"/>
      <c r="D70" s="52"/>
      <c r="E70" s="69"/>
      <c r="F70" s="69"/>
      <c r="H70" s="94"/>
      <c r="I70" s="70"/>
      <c r="J70" s="1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64" customFormat="1" x14ac:dyDescent="0.25">
      <c r="A71"/>
      <c r="B71"/>
      <c r="C71" s="46"/>
      <c r="D71" s="52"/>
      <c r="E71" s="69"/>
      <c r="F71" s="69"/>
      <c r="H71" s="94"/>
      <c r="I71" s="70"/>
      <c r="J71" s="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64" customFormat="1" x14ac:dyDescent="0.25">
      <c r="A72"/>
      <c r="B72"/>
      <c r="C72" s="46"/>
      <c r="D72" s="52"/>
      <c r="E72" s="69"/>
      <c r="F72" s="69"/>
      <c r="H72" s="94"/>
      <c r="I72" s="70"/>
      <c r="J72" s="1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64" customFormat="1" x14ac:dyDescent="0.25">
      <c r="A73"/>
      <c r="B73"/>
      <c r="C73" s="46"/>
      <c r="D73" s="52"/>
      <c r="E73" s="69"/>
      <c r="F73" s="69"/>
      <c r="H73" s="94"/>
      <c r="I73" s="70"/>
      <c r="J73" s="1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64" customFormat="1" x14ac:dyDescent="0.25">
      <c r="A74"/>
      <c r="B74"/>
      <c r="C74" s="46"/>
      <c r="D74" s="52"/>
      <c r="E74" s="69"/>
      <c r="F74" s="69"/>
      <c r="H74" s="94"/>
      <c r="I74" s="70"/>
      <c r="J74" s="1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64" customFormat="1" x14ac:dyDescent="0.25">
      <c r="A75"/>
      <c r="B75"/>
      <c r="C75" s="46"/>
      <c r="D75" s="52"/>
      <c r="E75" s="69"/>
      <c r="F75" s="69"/>
      <c r="H75" s="94"/>
      <c r="I75" s="70"/>
      <c r="J75" s="1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64" customFormat="1" x14ac:dyDescent="0.25">
      <c r="A76"/>
      <c r="B76"/>
      <c r="C76" s="46"/>
      <c r="D76" s="52"/>
      <c r="E76" s="69"/>
      <c r="F76" s="69"/>
      <c r="H76" s="94"/>
      <c r="I76" s="70"/>
      <c r="J76" s="1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64" customFormat="1" x14ac:dyDescent="0.25">
      <c r="A77"/>
      <c r="B77"/>
      <c r="C77" s="46"/>
      <c r="D77" s="52"/>
      <c r="E77" s="69"/>
      <c r="F77" s="69"/>
      <c r="H77" s="94"/>
      <c r="I77" s="70"/>
      <c r="J77" s="1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64" customFormat="1" x14ac:dyDescent="0.25">
      <c r="A78"/>
      <c r="B78"/>
      <c r="C78" s="46"/>
      <c r="D78" s="52"/>
      <c r="E78" s="69"/>
      <c r="F78" s="69"/>
      <c r="H78" s="94"/>
      <c r="I78" s="70"/>
      <c r="J78" s="1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64" customFormat="1" x14ac:dyDescent="0.25">
      <c r="A79"/>
      <c r="B79"/>
      <c r="C79" s="46"/>
      <c r="D79" s="52"/>
      <c r="E79" s="69"/>
      <c r="F79" s="69"/>
      <c r="H79" s="94"/>
      <c r="I79" s="70"/>
      <c r="J79" s="1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64" customFormat="1" x14ac:dyDescent="0.25">
      <c r="A80"/>
      <c r="B80"/>
      <c r="C80" s="46"/>
      <c r="D80" s="52"/>
      <c r="E80" s="69"/>
      <c r="F80" s="69"/>
      <c r="H80" s="94"/>
      <c r="I80" s="70"/>
      <c r="J80" s="1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64" customFormat="1" x14ac:dyDescent="0.25">
      <c r="A81"/>
      <c r="B81"/>
      <c r="C81" s="46"/>
      <c r="D81" s="52"/>
      <c r="E81" s="69"/>
      <c r="F81" s="69"/>
      <c r="H81" s="94"/>
      <c r="I81" s="70"/>
      <c r="J81" s="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x14ac:dyDescent="0.25">
      <c r="E82" s="69"/>
      <c r="F82" s="69"/>
    </row>
    <row r="83" spans="1:26" x14ac:dyDescent="0.25">
      <c r="E83" s="69"/>
      <c r="F83" s="69"/>
    </row>
    <row r="84" spans="1:26" x14ac:dyDescent="0.25">
      <c r="E84" s="69"/>
      <c r="F84" s="69"/>
    </row>
    <row r="85" spans="1:26" x14ac:dyDescent="0.25">
      <c r="A85" s="46"/>
      <c r="E85" s="69"/>
      <c r="F85" s="69"/>
    </row>
    <row r="86" spans="1:26" x14ac:dyDescent="0.25">
      <c r="A86" s="73"/>
      <c r="E86" s="69"/>
      <c r="F86" s="69"/>
    </row>
    <row r="87" spans="1:26" x14ac:dyDescent="0.25">
      <c r="E87" s="69"/>
      <c r="F87" s="69"/>
    </row>
    <row r="88" spans="1:26" x14ac:dyDescent="0.25">
      <c r="E88" s="69"/>
      <c r="F88" s="69"/>
      <c r="H88" s="102"/>
      <c r="I88" s="69"/>
    </row>
    <row r="89" spans="1:26" x14ac:dyDescent="0.25">
      <c r="E89" s="69"/>
      <c r="F89" s="69"/>
    </row>
    <row r="90" spans="1:26" x14ac:dyDescent="0.25">
      <c r="E90" s="69"/>
      <c r="F90" s="69"/>
      <c r="Z90" s="53"/>
    </row>
  </sheetData>
  <mergeCells count="2">
    <mergeCell ref="A63:G63"/>
    <mergeCell ref="A64:G64"/>
  </mergeCells>
  <pageMargins left="0.7" right="0.7" top="0.75" bottom="0.75" header="0.3" footer="0.3"/>
  <pageSetup paperSize="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F3F2-1A5A-41D4-8C67-AF0D404F75DF}">
  <sheetPr>
    <pageSetUpPr fitToPage="1"/>
  </sheetPr>
  <dimension ref="A1:AA91"/>
  <sheetViews>
    <sheetView tabSelected="1" topLeftCell="A39" workbookViewId="0">
      <selection activeCell="J25" sqref="J25"/>
    </sheetView>
  </sheetViews>
  <sheetFormatPr defaultRowHeight="15" x14ac:dyDescent="0.25"/>
  <cols>
    <col min="1" max="1" width="57.5703125" customWidth="1"/>
    <col min="2" max="2" width="28.42578125" customWidth="1"/>
    <col min="3" max="3" width="5" customWidth="1"/>
    <col min="4" max="4" width="4.42578125" style="46" bestFit="1" customWidth="1"/>
    <col min="5" max="5" width="24.140625" style="52" customWidth="1"/>
    <col min="6" max="6" width="13" style="49" customWidth="1"/>
    <col min="7" max="7" width="14.28515625" style="49" customWidth="1"/>
    <col min="8" max="8" width="12.5703125" style="64" bestFit="1" customWidth="1"/>
    <col min="9" max="9" width="3.85546875" style="94" customWidth="1"/>
    <col min="10" max="10" width="38" style="92" customWidth="1"/>
    <col min="11" max="11" width="15.7109375" style="124" customWidth="1"/>
    <col min="12" max="12" width="15.7109375" style="132" customWidth="1"/>
    <col min="13" max="13" width="3.140625" style="121" customWidth="1"/>
    <col min="14" max="14" width="12.28515625" style="139" customWidth="1"/>
  </cols>
  <sheetData>
    <row r="1" spans="1:27" ht="98.25" customHeight="1" x14ac:dyDescent="0.4">
      <c r="C1" s="88">
        <v>45688</v>
      </c>
      <c r="E1" s="157" t="s">
        <v>0</v>
      </c>
    </row>
    <row r="2" spans="1:27" ht="38.25" customHeight="1" x14ac:dyDescent="0.3">
      <c r="A2" s="47" t="s">
        <v>1</v>
      </c>
      <c r="B2" s="3"/>
      <c r="C2" s="3"/>
    </row>
    <row r="3" spans="1:27" x14ac:dyDescent="0.25">
      <c r="A3" s="2"/>
      <c r="B3" s="2"/>
      <c r="C3" s="2"/>
      <c r="D3" s="46" t="s">
        <v>2</v>
      </c>
      <c r="F3" s="50"/>
      <c r="G3" s="50"/>
    </row>
    <row r="4" spans="1:27" x14ac:dyDescent="0.25">
      <c r="A4" s="2"/>
      <c r="B4" s="2"/>
      <c r="C4" s="2"/>
      <c r="H4" s="90"/>
      <c r="I4" s="95"/>
      <c r="J4" s="123"/>
    </row>
    <row r="5" spans="1:27" x14ac:dyDescent="0.25">
      <c r="B5" s="5"/>
      <c r="C5" s="5"/>
    </row>
    <row r="6" spans="1:27" s="1" customFormat="1" x14ac:dyDescent="0.25">
      <c r="A6" s="80" t="s">
        <v>4</v>
      </c>
      <c r="B6" s="2"/>
      <c r="C6" s="2"/>
      <c r="D6" s="46"/>
      <c r="E6" s="52"/>
      <c r="F6" s="49"/>
      <c r="G6" s="49"/>
      <c r="H6" s="64"/>
      <c r="I6" s="94"/>
      <c r="J6" s="92"/>
      <c r="K6" s="124"/>
      <c r="L6" s="132"/>
      <c r="M6" s="121"/>
      <c r="N6" s="139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1" customFormat="1" x14ac:dyDescent="0.25">
      <c r="A7"/>
      <c r="B7" s="2"/>
      <c r="C7" s="2"/>
      <c r="D7" s="46"/>
      <c r="E7" s="52"/>
      <c r="F7" s="49"/>
      <c r="G7" s="49"/>
      <c r="H7" s="106"/>
      <c r="I7" s="107"/>
      <c r="J7" s="92"/>
      <c r="K7" s="124"/>
      <c r="L7" s="132"/>
      <c r="M7" s="121"/>
      <c r="N7" s="139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1" customFormat="1" ht="32.25" x14ac:dyDescent="0.4">
      <c r="A8"/>
      <c r="B8" s="2"/>
      <c r="C8" s="2"/>
      <c r="D8" s="46"/>
      <c r="E8" s="150" t="s">
        <v>3</v>
      </c>
      <c r="F8" s="150"/>
      <c r="G8" s="150"/>
      <c r="H8" s="106" t="s">
        <v>122</v>
      </c>
      <c r="I8" s="107"/>
      <c r="J8" s="128" t="s">
        <v>125</v>
      </c>
      <c r="K8" s="122" t="s">
        <v>123</v>
      </c>
      <c r="L8" s="134" t="s">
        <v>2</v>
      </c>
      <c r="N8" s="141" t="s">
        <v>161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7" s="1" customFormat="1" x14ac:dyDescent="0.25">
      <c r="A9" s="5" t="s">
        <v>138</v>
      </c>
      <c r="B9"/>
      <c r="C9"/>
      <c r="D9" s="46" t="s">
        <v>6</v>
      </c>
      <c r="E9" s="52"/>
      <c r="F9" s="49"/>
      <c r="G9" s="50"/>
      <c r="H9" s="106">
        <v>3860</v>
      </c>
      <c r="I9" s="107"/>
      <c r="J9" s="92" t="s">
        <v>137</v>
      </c>
      <c r="K9" s="151">
        <v>3221</v>
      </c>
      <c r="L9" s="132"/>
      <c r="N9" s="13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1" customFormat="1" x14ac:dyDescent="0.25">
      <c r="A10" s="5" t="s">
        <v>7</v>
      </c>
      <c r="B10" s="143" t="s">
        <v>8</v>
      </c>
      <c r="C10" s="5"/>
      <c r="D10" s="46"/>
      <c r="E10" s="52"/>
      <c r="F10" s="49"/>
      <c r="G10" s="49"/>
      <c r="H10" s="144">
        <v>1800</v>
      </c>
      <c r="I10" s="107"/>
      <c r="J10" s="92" t="s">
        <v>137</v>
      </c>
      <c r="K10" s="151"/>
      <c r="L10" s="132"/>
      <c r="N10" s="139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x14ac:dyDescent="0.25">
      <c r="A11" s="5" t="s">
        <v>131</v>
      </c>
      <c r="B11" s="63"/>
      <c r="C11" s="63"/>
      <c r="H11" s="106">
        <v>1500</v>
      </c>
      <c r="I11" s="107"/>
      <c r="J11" s="92" t="s">
        <v>137</v>
      </c>
      <c r="K11" s="151"/>
    </row>
    <row r="12" spans="1:27" s="1" customFormat="1" x14ac:dyDescent="0.25">
      <c r="A12"/>
      <c r="B12"/>
      <c r="C12"/>
      <c r="D12" s="46"/>
      <c r="E12" s="52"/>
      <c r="F12" s="49"/>
      <c r="G12" s="50"/>
      <c r="H12" s="106"/>
      <c r="I12" s="107"/>
      <c r="J12" s="92" t="s">
        <v>168</v>
      </c>
      <c r="K12" s="145"/>
      <c r="L12" s="132"/>
      <c r="N12" s="139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1" customFormat="1" x14ac:dyDescent="0.25">
      <c r="A13"/>
      <c r="B13"/>
      <c r="C13"/>
      <c r="D13" s="46"/>
      <c r="E13" s="52"/>
      <c r="F13" s="49"/>
      <c r="G13" s="50"/>
      <c r="H13" s="106"/>
      <c r="I13" s="107"/>
      <c r="J13" s="92" t="s">
        <v>143</v>
      </c>
      <c r="K13" s="147">
        <v>600</v>
      </c>
      <c r="L13" s="132"/>
      <c r="N13" s="139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1" customFormat="1" ht="45" x14ac:dyDescent="0.25">
      <c r="A14" t="s">
        <v>10</v>
      </c>
      <c r="B14" s="5" t="s">
        <v>11</v>
      </c>
      <c r="C14" s="5"/>
      <c r="D14" s="46">
        <v>1</v>
      </c>
      <c r="E14" s="52"/>
      <c r="F14" s="49"/>
      <c r="G14" s="49">
        <v>5850</v>
      </c>
      <c r="H14" s="106">
        <f>SUM(G14*1.5)</f>
        <v>8775</v>
      </c>
      <c r="I14" s="107"/>
      <c r="J14" s="125" t="s">
        <v>127</v>
      </c>
      <c r="K14" s="124">
        <v>11925</v>
      </c>
      <c r="L14" s="132" t="s">
        <v>126</v>
      </c>
      <c r="N14" s="139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1" customFormat="1" x14ac:dyDescent="0.25">
      <c r="A15" s="152" t="s">
        <v>12</v>
      </c>
      <c r="B15" s="5"/>
      <c r="C15" s="5"/>
      <c r="D15" s="46"/>
      <c r="E15" s="52"/>
      <c r="F15" s="49"/>
      <c r="G15" s="49"/>
      <c r="H15" s="106"/>
      <c r="I15" s="107"/>
      <c r="J15" s="125" t="s">
        <v>162</v>
      </c>
      <c r="K15" s="124">
        <v>475.2</v>
      </c>
      <c r="L15" s="132"/>
      <c r="N15" s="139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1" customFormat="1" ht="32.25" customHeight="1" x14ac:dyDescent="0.25">
      <c r="A16" s="152"/>
      <c r="B16"/>
      <c r="C16"/>
      <c r="D16" s="46">
        <v>15</v>
      </c>
      <c r="E16" s="51" t="s">
        <v>13</v>
      </c>
      <c r="F16" s="49">
        <v>30</v>
      </c>
      <c r="G16" s="49">
        <f>SUM(F16*D16)</f>
        <v>450</v>
      </c>
      <c r="H16" s="106">
        <f t="shared" ref="H16:H28" si="0">SUM(G16*1.5)</f>
        <v>675</v>
      </c>
      <c r="I16" s="107"/>
      <c r="J16" s="92" t="s">
        <v>169</v>
      </c>
      <c r="K16" s="140">
        <v>174.41</v>
      </c>
      <c r="L16" s="132"/>
      <c r="M16" s="121"/>
      <c r="N16" s="139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1" customFormat="1" x14ac:dyDescent="0.25">
      <c r="A17" s="109" t="s">
        <v>14</v>
      </c>
      <c r="B17"/>
      <c r="C17"/>
      <c r="D17" s="46">
        <v>3</v>
      </c>
      <c r="E17" s="52"/>
      <c r="F17" s="120">
        <v>150</v>
      </c>
      <c r="G17" s="49">
        <f>SUM(F17*D17)</f>
        <v>450</v>
      </c>
      <c r="H17" s="106">
        <f t="shared" si="0"/>
        <v>675</v>
      </c>
      <c r="I17" s="107"/>
      <c r="J17" s="125" t="s">
        <v>163</v>
      </c>
      <c r="K17" s="138">
        <v>1478.1</v>
      </c>
      <c r="L17" s="133">
        <v>6</v>
      </c>
      <c r="M17" s="121"/>
      <c r="N17" s="139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1" customFormat="1" x14ac:dyDescent="0.25">
      <c r="A18" s="109" t="s">
        <v>15</v>
      </c>
      <c r="B18"/>
      <c r="C18"/>
      <c r="D18" s="46">
        <v>6</v>
      </c>
      <c r="E18" s="52"/>
      <c r="F18" s="115">
        <v>60</v>
      </c>
      <c r="G18" s="49">
        <f>SUM(F18*D18)</f>
        <v>360</v>
      </c>
      <c r="H18" s="106">
        <f t="shared" si="0"/>
        <v>540</v>
      </c>
      <c r="I18" s="107"/>
      <c r="J18" s="92" t="s">
        <v>133</v>
      </c>
      <c r="K18" s="124">
        <v>1560</v>
      </c>
      <c r="L18" s="132">
        <v>12</v>
      </c>
      <c r="M18" s="121"/>
      <c r="N18" s="139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x14ac:dyDescent="0.25">
      <c r="A19" s="109"/>
      <c r="H19" s="106"/>
      <c r="I19" s="107"/>
    </row>
    <row r="20" spans="1:27" s="1" customFormat="1" ht="29.25" customHeight="1" x14ac:dyDescent="0.25">
      <c r="A20" s="109" t="s">
        <v>16</v>
      </c>
      <c r="B20"/>
      <c r="C20"/>
      <c r="D20" s="46">
        <v>6</v>
      </c>
      <c r="E20" s="51" t="s">
        <v>17</v>
      </c>
      <c r="F20" s="49">
        <v>127</v>
      </c>
      <c r="G20" s="49">
        <f>SUM(F20*D20)</f>
        <v>762</v>
      </c>
      <c r="H20" s="106">
        <f t="shared" si="0"/>
        <v>1143</v>
      </c>
      <c r="I20" s="107"/>
      <c r="J20" s="92" t="s">
        <v>128</v>
      </c>
      <c r="K20" s="124">
        <v>1546</v>
      </c>
      <c r="L20" s="132">
        <v>12</v>
      </c>
      <c r="M20" s="121"/>
      <c r="N20" s="139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6" customHeight="1" x14ac:dyDescent="0.25">
      <c r="A21" s="109" t="s">
        <v>18</v>
      </c>
      <c r="B21" t="s">
        <v>19</v>
      </c>
      <c r="D21" s="46">
        <v>12</v>
      </c>
      <c r="E21" s="52" t="s">
        <v>20</v>
      </c>
      <c r="F21" s="115">
        <v>112</v>
      </c>
      <c r="G21" s="49">
        <f t="shared" ref="G21" si="1">SUM(F21*D21)</f>
        <v>1344</v>
      </c>
      <c r="H21" s="106">
        <f t="shared" si="0"/>
        <v>2016</v>
      </c>
      <c r="I21" s="107"/>
      <c r="J21" s="125" t="s">
        <v>134</v>
      </c>
      <c r="K21" s="124">
        <v>3648</v>
      </c>
      <c r="L21" s="132">
        <v>24</v>
      </c>
    </row>
    <row r="22" spans="1:27" ht="16.5" customHeight="1" x14ac:dyDescent="0.25">
      <c r="A22" s="109"/>
      <c r="H22" s="106"/>
      <c r="I22" s="107"/>
    </row>
    <row r="23" spans="1:27" x14ac:dyDescent="0.25">
      <c r="A23" t="s">
        <v>21</v>
      </c>
      <c r="D23" s="46">
        <v>20</v>
      </c>
      <c r="E23" s="52" t="s">
        <v>22</v>
      </c>
      <c r="F23" s="49">
        <v>157</v>
      </c>
      <c r="G23" s="49">
        <f>SUM(F23*D23)</f>
        <v>3140</v>
      </c>
      <c r="H23" s="106">
        <f t="shared" si="0"/>
        <v>4710</v>
      </c>
      <c r="I23" s="107"/>
      <c r="J23" s="92" t="s">
        <v>165</v>
      </c>
      <c r="K23" s="124">
        <v>5231.95</v>
      </c>
      <c r="L23" s="132">
        <v>36</v>
      </c>
    </row>
    <row r="24" spans="1:27" x14ac:dyDescent="0.25">
      <c r="A24" t="s">
        <v>117</v>
      </c>
      <c r="D24" s="46">
        <v>40</v>
      </c>
      <c r="E24" s="52" t="s">
        <v>20</v>
      </c>
      <c r="F24" s="66">
        <v>104</v>
      </c>
      <c r="G24" s="49">
        <f>SUM(F24*D24)</f>
        <v>4160</v>
      </c>
      <c r="H24" s="106">
        <f t="shared" si="0"/>
        <v>6240</v>
      </c>
      <c r="I24" s="107"/>
      <c r="J24" s="92" t="s">
        <v>164</v>
      </c>
      <c r="K24" s="124">
        <v>5490</v>
      </c>
      <c r="L24" s="132">
        <v>82</v>
      </c>
      <c r="N24" s="139">
        <v>724</v>
      </c>
    </row>
    <row r="25" spans="1:27" ht="45" x14ac:dyDescent="0.25">
      <c r="H25" s="106"/>
      <c r="I25" s="107"/>
      <c r="J25" s="125" t="s">
        <v>166</v>
      </c>
      <c r="K25" s="124">
        <v>594.20000000000005</v>
      </c>
      <c r="L25" s="132">
        <v>82</v>
      </c>
    </row>
    <row r="26" spans="1:27" x14ac:dyDescent="0.25">
      <c r="H26" s="106"/>
      <c r="I26" s="107"/>
      <c r="J26" s="125"/>
    </row>
    <row r="27" spans="1:27" x14ac:dyDescent="0.25">
      <c r="A27" s="5" t="s">
        <v>24</v>
      </c>
      <c r="B27" s="5"/>
      <c r="C27" s="5"/>
      <c r="G27" s="49">
        <v>600</v>
      </c>
      <c r="H27" s="106">
        <f t="shared" si="0"/>
        <v>900</v>
      </c>
      <c r="I27" s="107"/>
    </row>
    <row r="28" spans="1:27" x14ac:dyDescent="0.25">
      <c r="A28" t="s">
        <v>25</v>
      </c>
      <c r="D28" s="46">
        <v>24</v>
      </c>
      <c r="E28" s="74" t="s">
        <v>13</v>
      </c>
      <c r="F28" s="49">
        <v>18</v>
      </c>
      <c r="G28" s="49">
        <f>SUM(F28*D28)</f>
        <v>432</v>
      </c>
      <c r="H28" s="106">
        <f t="shared" si="0"/>
        <v>648</v>
      </c>
      <c r="I28" s="107"/>
    </row>
    <row r="29" spans="1:27" ht="27" customHeight="1" x14ac:dyDescent="0.25">
      <c r="E29" s="51"/>
      <c r="G29" s="78">
        <f>SUM(G14:G28)</f>
        <v>17548</v>
      </c>
      <c r="H29" s="106"/>
      <c r="I29" s="96"/>
      <c r="J29" s="126"/>
    </row>
    <row r="30" spans="1:27" ht="15.75" customHeight="1" x14ac:dyDescent="0.25">
      <c r="A30" s="79" t="s">
        <v>26</v>
      </c>
      <c r="E30" s="51"/>
      <c r="F30" s="77">
        <f>SUM(G30-G29)</f>
        <v>8774</v>
      </c>
      <c r="G30" s="78">
        <f>SUM(H14:H28)</f>
        <v>26322</v>
      </c>
      <c r="H30" s="93"/>
      <c r="I30" s="107"/>
    </row>
    <row r="31" spans="1:27" ht="45" x14ac:dyDescent="0.25">
      <c r="A31" s="5" t="s">
        <v>27</v>
      </c>
      <c r="B31" s="5"/>
      <c r="C31" s="5"/>
      <c r="H31" s="108">
        <v>4400</v>
      </c>
      <c r="I31" s="107"/>
      <c r="J31" s="92" t="s">
        <v>142</v>
      </c>
      <c r="K31" s="124">
        <v>1656</v>
      </c>
    </row>
    <row r="32" spans="1:27" x14ac:dyDescent="0.25">
      <c r="A32" s="5"/>
      <c r="B32" s="5"/>
      <c r="C32" s="64"/>
      <c r="H32" s="106"/>
      <c r="I32" s="107"/>
    </row>
    <row r="33" spans="1:27" x14ac:dyDescent="0.25">
      <c r="A33" s="5"/>
      <c r="B33" s="5"/>
      <c r="C33" s="5"/>
      <c r="H33" s="106"/>
      <c r="I33" s="107"/>
    </row>
    <row r="34" spans="1:27" x14ac:dyDescent="0.25">
      <c r="A34" s="5" t="s">
        <v>28</v>
      </c>
      <c r="B34" s="63"/>
      <c r="C34" s="63"/>
      <c r="H34" s="106">
        <v>3600</v>
      </c>
      <c r="I34" s="107"/>
    </row>
    <row r="35" spans="1:27" x14ac:dyDescent="0.25">
      <c r="A35" s="5" t="s">
        <v>29</v>
      </c>
      <c r="B35" s="5"/>
      <c r="C35" s="5"/>
      <c r="H35" s="106">
        <v>2870</v>
      </c>
      <c r="I35" s="107"/>
      <c r="J35" s="92" t="s">
        <v>140</v>
      </c>
      <c r="K35" s="124">
        <v>1170</v>
      </c>
      <c r="L35" s="132">
        <v>2</v>
      </c>
    </row>
    <row r="36" spans="1:27" x14ac:dyDescent="0.25">
      <c r="A36" s="135" t="s">
        <v>30</v>
      </c>
      <c r="B36" s="5"/>
      <c r="C36" s="5"/>
      <c r="H36" s="106">
        <v>450</v>
      </c>
      <c r="I36" s="107"/>
      <c r="J36" s="136" t="s">
        <v>139</v>
      </c>
      <c r="K36" s="140"/>
    </row>
    <row r="37" spans="1:27" x14ac:dyDescent="0.25">
      <c r="A37" s="5" t="s">
        <v>31</v>
      </c>
      <c r="B37" s="5"/>
      <c r="C37" s="5"/>
      <c r="H37" s="106">
        <v>1200</v>
      </c>
      <c r="I37" s="107"/>
    </row>
    <row r="38" spans="1:27" s="1" customFormat="1" x14ac:dyDescent="0.25">
      <c r="A38" s="5" t="s">
        <v>7</v>
      </c>
      <c r="B38" s="143" t="s">
        <v>8</v>
      </c>
      <c r="C38" s="5"/>
      <c r="D38" s="46"/>
      <c r="E38" s="52"/>
      <c r="F38" s="49"/>
      <c r="G38" s="49"/>
      <c r="H38" s="144">
        <v>700</v>
      </c>
      <c r="I38" s="107"/>
      <c r="J38" s="92"/>
      <c r="K38" s="124"/>
      <c r="L38" s="132"/>
      <c r="M38" s="121"/>
      <c r="N38" s="139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G39" s="50"/>
      <c r="H39" s="106"/>
      <c r="I39" s="107"/>
    </row>
    <row r="40" spans="1:27" ht="54.75" customHeight="1" x14ac:dyDescent="0.25">
      <c r="A40" t="s">
        <v>32</v>
      </c>
      <c r="B40" s="5" t="s">
        <v>11</v>
      </c>
      <c r="C40" s="5"/>
      <c r="D40" s="46">
        <v>1</v>
      </c>
      <c r="G40" s="49">
        <v>5850</v>
      </c>
      <c r="H40" s="106">
        <f>SUM(G40*1.5)</f>
        <v>8775</v>
      </c>
      <c r="I40" s="107"/>
    </row>
    <row r="41" spans="1:27" x14ac:dyDescent="0.25">
      <c r="A41" t="s">
        <v>12</v>
      </c>
      <c r="D41" s="46">
        <v>15</v>
      </c>
      <c r="E41" s="74" t="s">
        <v>13</v>
      </c>
      <c r="F41" s="49">
        <v>30</v>
      </c>
      <c r="G41" s="49">
        <f>SUM(F41*D41)</f>
        <v>450</v>
      </c>
      <c r="H41" s="106">
        <f t="shared" ref="H41:H51" si="2">SUM(G41*1.5)</f>
        <v>675</v>
      </c>
      <c r="I41" s="107"/>
    </row>
    <row r="42" spans="1:27" x14ac:dyDescent="0.25">
      <c r="A42" t="s">
        <v>33</v>
      </c>
      <c r="D42" s="46">
        <v>3</v>
      </c>
      <c r="E42" s="75"/>
      <c r="F42" s="49">
        <v>150</v>
      </c>
      <c r="G42" s="49">
        <f>SUM(F42*D42)</f>
        <v>450</v>
      </c>
      <c r="H42" s="106">
        <f t="shared" si="2"/>
        <v>675</v>
      </c>
      <c r="I42" s="107"/>
    </row>
    <row r="43" spans="1:27" x14ac:dyDescent="0.25">
      <c r="A43" t="s">
        <v>15</v>
      </c>
      <c r="D43" s="46">
        <v>6</v>
      </c>
      <c r="E43" s="75"/>
      <c r="F43" s="49">
        <v>60</v>
      </c>
      <c r="G43" s="49">
        <f>SUM(F43*D43)</f>
        <v>360</v>
      </c>
      <c r="H43" s="106">
        <f t="shared" si="2"/>
        <v>540</v>
      </c>
      <c r="I43" s="107"/>
    </row>
    <row r="44" spans="1:27" x14ac:dyDescent="0.25">
      <c r="E44" s="75"/>
      <c r="H44" s="106"/>
      <c r="I44" s="107"/>
    </row>
    <row r="45" spans="1:27" ht="30" x14ac:dyDescent="0.25">
      <c r="A45" t="s">
        <v>16</v>
      </c>
      <c r="D45" s="46">
        <v>6</v>
      </c>
      <c r="E45" s="76" t="s">
        <v>17</v>
      </c>
      <c r="F45" s="49">
        <v>127</v>
      </c>
      <c r="G45" s="49">
        <f>SUM(F45*D45)</f>
        <v>762</v>
      </c>
      <c r="H45" s="106">
        <f t="shared" si="2"/>
        <v>1143</v>
      </c>
      <c r="I45" s="107"/>
    </row>
    <row r="46" spans="1:27" x14ac:dyDescent="0.25">
      <c r="A46" t="s">
        <v>18</v>
      </c>
      <c r="B46" t="s">
        <v>19</v>
      </c>
      <c r="D46" s="46">
        <v>12</v>
      </c>
      <c r="E46" s="75" t="s">
        <v>20</v>
      </c>
      <c r="F46" s="66">
        <v>112</v>
      </c>
      <c r="G46" s="49">
        <f t="shared" ref="G46" si="3">SUM(F46*D46)</f>
        <v>1344</v>
      </c>
      <c r="H46" s="106">
        <f t="shared" si="2"/>
        <v>2016</v>
      </c>
      <c r="I46" s="107"/>
    </row>
    <row r="47" spans="1:27" x14ac:dyDescent="0.25">
      <c r="E47" s="75"/>
      <c r="F47" s="66"/>
      <c r="G47" s="66"/>
      <c r="H47" s="109"/>
      <c r="I47" s="110"/>
      <c r="J47" s="127"/>
    </row>
    <row r="48" spans="1:27" x14ac:dyDescent="0.25">
      <c r="A48" t="s">
        <v>34</v>
      </c>
      <c r="B48" t="s">
        <v>35</v>
      </c>
      <c r="D48" s="46">
        <v>16</v>
      </c>
      <c r="E48" s="75" t="s">
        <v>22</v>
      </c>
      <c r="F48" s="49">
        <v>157</v>
      </c>
      <c r="G48" s="49">
        <f>SUM(F48*D48)</f>
        <v>2512</v>
      </c>
      <c r="H48" s="106">
        <f t="shared" si="2"/>
        <v>3768</v>
      </c>
      <c r="I48" s="107"/>
    </row>
    <row r="49" spans="1:14" x14ac:dyDescent="0.25">
      <c r="A49" t="s">
        <v>124</v>
      </c>
      <c r="D49" s="46">
        <v>32</v>
      </c>
      <c r="E49" s="75" t="s">
        <v>20</v>
      </c>
      <c r="F49" s="66">
        <v>104</v>
      </c>
      <c r="G49" s="49">
        <f>SUM(F49*D49)</f>
        <v>3328</v>
      </c>
      <c r="H49" s="106">
        <f t="shared" si="2"/>
        <v>4992</v>
      </c>
      <c r="I49" s="107"/>
    </row>
    <row r="50" spans="1:14" x14ac:dyDescent="0.25">
      <c r="E50" s="75"/>
      <c r="H50" s="106"/>
      <c r="I50" s="107"/>
    </row>
    <row r="51" spans="1:14" x14ac:dyDescent="0.25">
      <c r="A51" s="5" t="s">
        <v>36</v>
      </c>
      <c r="B51" s="5"/>
      <c r="C51" s="5"/>
      <c r="E51" s="75"/>
      <c r="G51" s="49">
        <v>600</v>
      </c>
      <c r="H51" s="106">
        <f t="shared" si="2"/>
        <v>900</v>
      </c>
      <c r="I51" s="107"/>
    </row>
    <row r="52" spans="1:14" x14ac:dyDescent="0.25">
      <c r="A52" t="s">
        <v>25</v>
      </c>
      <c r="D52" s="46">
        <v>20</v>
      </c>
      <c r="E52" s="74" t="s">
        <v>13</v>
      </c>
      <c r="F52" s="49">
        <v>18</v>
      </c>
      <c r="G52" s="49">
        <f>SUM(F52*D52)</f>
        <v>360</v>
      </c>
      <c r="H52" s="106">
        <v>650</v>
      </c>
      <c r="I52" s="107"/>
    </row>
    <row r="53" spans="1:14" ht="15.75" thickBot="1" x14ac:dyDescent="0.3">
      <c r="E53" s="75"/>
      <c r="G53" s="78">
        <f>SUM(G40:G52)</f>
        <v>16016</v>
      </c>
      <c r="I53" s="96"/>
      <c r="J53" s="126"/>
    </row>
    <row r="54" spans="1:14" ht="18" thickBot="1" x14ac:dyDescent="0.3">
      <c r="C54" s="48"/>
      <c r="F54" s="77">
        <f>SUM(G54-G53)</f>
        <v>8118</v>
      </c>
      <c r="G54" s="78">
        <f>SUM(H40:H52)</f>
        <v>24134</v>
      </c>
      <c r="H54" s="48">
        <f>SUM(H5:H52)</f>
        <v>70836</v>
      </c>
    </row>
    <row r="55" spans="1:14" ht="15.75" thickBot="1" x14ac:dyDescent="0.3">
      <c r="A55" s="62"/>
      <c r="B55" s="62"/>
      <c r="C55" s="62"/>
      <c r="H55" s="64" t="s">
        <v>37</v>
      </c>
    </row>
    <row r="56" spans="1:14" ht="21" thickBot="1" x14ac:dyDescent="0.45">
      <c r="A56" s="142" t="s">
        <v>130</v>
      </c>
      <c r="F56" s="69"/>
      <c r="G56" s="69"/>
      <c r="J56" s="128" t="s">
        <v>141</v>
      </c>
      <c r="K56" s="137">
        <f>SUM(K9:K55)</f>
        <v>38769.86</v>
      </c>
      <c r="N56" s="137">
        <f>SUM(N9:N55)</f>
        <v>724</v>
      </c>
    </row>
    <row r="57" spans="1:14" x14ac:dyDescent="0.25">
      <c r="A57" t="s">
        <v>129</v>
      </c>
      <c r="B57" t="s">
        <v>171</v>
      </c>
      <c r="D57" s="46">
        <v>10</v>
      </c>
      <c r="F57" s="69"/>
      <c r="G57" s="69"/>
      <c r="H57" s="64">
        <v>1560</v>
      </c>
    </row>
    <row r="58" spans="1:14" x14ac:dyDescent="0.25">
      <c r="A58" t="s">
        <v>132</v>
      </c>
      <c r="B58" t="s">
        <v>174</v>
      </c>
      <c r="D58" s="46">
        <v>4</v>
      </c>
      <c r="F58" s="69"/>
      <c r="G58" s="69"/>
      <c r="H58" s="153">
        <v>667</v>
      </c>
    </row>
    <row r="59" spans="1:14" x14ac:dyDescent="0.25">
      <c r="A59" t="s">
        <v>135</v>
      </c>
      <c r="B59" t="s">
        <v>173</v>
      </c>
      <c r="D59" s="46">
        <v>50</v>
      </c>
      <c r="F59" s="69"/>
      <c r="G59" s="69"/>
      <c r="H59" s="153"/>
    </row>
    <row r="60" spans="1:14" ht="17.25" x14ac:dyDescent="0.4">
      <c r="A60" t="s">
        <v>136</v>
      </c>
      <c r="B60" t="s">
        <v>172</v>
      </c>
      <c r="D60" s="46">
        <v>50</v>
      </c>
      <c r="F60" s="69"/>
      <c r="G60" s="69">
        <v>445</v>
      </c>
      <c r="H60" s="153"/>
      <c r="I60" s="99"/>
      <c r="J60" s="128"/>
    </row>
    <row r="61" spans="1:14" ht="17.25" x14ac:dyDescent="0.4">
      <c r="A61" t="s">
        <v>170</v>
      </c>
      <c r="F61" s="69"/>
      <c r="G61" t="s">
        <v>167</v>
      </c>
      <c r="H61" s="146" t="s">
        <v>167</v>
      </c>
      <c r="I61" s="99"/>
    </row>
    <row r="62" spans="1:14" ht="17.25" x14ac:dyDescent="0.4">
      <c r="F62" s="69"/>
      <c r="G62" s="69"/>
      <c r="H62" s="71">
        <f>SUM(H54+H58+H57)</f>
        <v>73063</v>
      </c>
      <c r="I62" s="99"/>
    </row>
    <row r="63" spans="1:14" ht="38.25" customHeight="1" x14ac:dyDescent="0.25">
      <c r="F63" s="69"/>
      <c r="G63" s="69"/>
    </row>
    <row r="64" spans="1:14" x14ac:dyDescent="0.25">
      <c r="A64" s="148"/>
      <c r="B64" s="148"/>
      <c r="C64" s="148"/>
      <c r="D64" s="148"/>
      <c r="E64" s="148"/>
      <c r="F64" s="148"/>
      <c r="G64" s="148"/>
      <c r="H64" s="148"/>
      <c r="I64" s="100"/>
      <c r="J64" s="129"/>
    </row>
    <row r="65" spans="1:27" ht="18.75" x14ac:dyDescent="0.25">
      <c r="A65" s="149"/>
      <c r="B65" s="149"/>
      <c r="C65" s="149"/>
      <c r="D65" s="149"/>
      <c r="E65" s="149"/>
      <c r="F65" s="149"/>
      <c r="G65" s="149"/>
      <c r="H65" s="149"/>
      <c r="I65" s="101"/>
      <c r="J65" s="130"/>
    </row>
    <row r="66" spans="1:27" x14ac:dyDescent="0.25">
      <c r="A66" s="7"/>
      <c r="B66" s="7"/>
      <c r="C66" s="7"/>
      <c r="F66" s="69"/>
      <c r="G66" s="69"/>
    </row>
    <row r="67" spans="1:27" s="64" customFormat="1" x14ac:dyDescent="0.25">
      <c r="A67"/>
      <c r="B67"/>
      <c r="C67"/>
      <c r="D67" s="46"/>
      <c r="E67" s="52"/>
      <c r="F67" s="69"/>
      <c r="G67" s="69"/>
      <c r="I67" s="94"/>
      <c r="J67" s="92"/>
      <c r="K67" s="124"/>
      <c r="L67" s="132"/>
      <c r="M67" s="121"/>
      <c r="N67" s="139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64" customFormat="1" x14ac:dyDescent="0.25">
      <c r="A68"/>
      <c r="B68"/>
      <c r="C68"/>
      <c r="D68" s="46"/>
      <c r="E68" s="52"/>
      <c r="F68" s="69"/>
      <c r="G68" s="69"/>
      <c r="I68" s="94"/>
      <c r="J68" s="92"/>
      <c r="K68" s="124"/>
      <c r="L68" s="132"/>
      <c r="M68" s="121"/>
      <c r="N68" s="139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64" customFormat="1" x14ac:dyDescent="0.25">
      <c r="A69"/>
      <c r="B69"/>
      <c r="C69"/>
      <c r="D69" s="46"/>
      <c r="E69" s="52"/>
      <c r="F69" s="69"/>
      <c r="G69" s="69"/>
      <c r="I69" s="94"/>
      <c r="J69" s="92"/>
      <c r="K69" s="124"/>
      <c r="L69" s="132"/>
      <c r="M69" s="121"/>
      <c r="N69" s="13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64" customFormat="1" x14ac:dyDescent="0.25">
      <c r="A70"/>
      <c r="B70"/>
      <c r="C70"/>
      <c r="D70" s="46"/>
      <c r="E70" s="52"/>
      <c r="F70" s="69"/>
      <c r="G70" s="69"/>
      <c r="I70" s="94"/>
      <c r="J70" s="92"/>
      <c r="K70" s="124"/>
      <c r="L70" s="132"/>
      <c r="M70" s="121"/>
      <c r="N70" s="139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64" customFormat="1" x14ac:dyDescent="0.25">
      <c r="A71"/>
      <c r="B71"/>
      <c r="C71"/>
      <c r="D71" s="46"/>
      <c r="E71" s="52"/>
      <c r="F71" s="69"/>
      <c r="G71" s="69"/>
      <c r="I71" s="94"/>
      <c r="J71" s="92"/>
      <c r="K71" s="124"/>
      <c r="L71" s="132"/>
      <c r="M71" s="121"/>
      <c r="N71" s="139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64" customFormat="1" x14ac:dyDescent="0.25">
      <c r="A72"/>
      <c r="B72"/>
      <c r="C72"/>
      <c r="D72" s="46"/>
      <c r="E72" s="52"/>
      <c r="F72" s="69"/>
      <c r="G72" s="69"/>
      <c r="I72" s="94"/>
      <c r="J72" s="92"/>
      <c r="K72" s="124"/>
      <c r="L72" s="132"/>
      <c r="M72" s="121"/>
      <c r="N72" s="139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64" customFormat="1" x14ac:dyDescent="0.25">
      <c r="A73"/>
      <c r="B73"/>
      <c r="C73"/>
      <c r="D73" s="46"/>
      <c r="E73" s="52"/>
      <c r="F73" s="69"/>
      <c r="G73" s="69"/>
      <c r="I73" s="94"/>
      <c r="J73" s="92"/>
      <c r="K73" s="124"/>
      <c r="L73" s="132"/>
      <c r="M73" s="121"/>
      <c r="N73" s="139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64" customFormat="1" x14ac:dyDescent="0.25">
      <c r="A74"/>
      <c r="B74"/>
      <c r="C74"/>
      <c r="D74" s="46"/>
      <c r="E74" s="52"/>
      <c r="F74" s="69"/>
      <c r="G74" s="69"/>
      <c r="I74" s="94"/>
      <c r="J74" s="92"/>
      <c r="K74" s="124"/>
      <c r="L74" s="132"/>
      <c r="M74" s="121"/>
      <c r="N74" s="139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64" customFormat="1" x14ac:dyDescent="0.25">
      <c r="A75"/>
      <c r="B75"/>
      <c r="C75"/>
      <c r="D75" s="46"/>
      <c r="E75" s="52"/>
      <c r="F75" s="69"/>
      <c r="G75" s="69"/>
      <c r="I75" s="94"/>
      <c r="J75" s="92"/>
      <c r="K75" s="124"/>
      <c r="L75" s="132"/>
      <c r="M75" s="121"/>
      <c r="N75" s="139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64" customFormat="1" x14ac:dyDescent="0.25">
      <c r="A76"/>
      <c r="B76"/>
      <c r="C76"/>
      <c r="D76" s="46"/>
      <c r="E76" s="52"/>
      <c r="F76" s="69"/>
      <c r="G76" s="69"/>
      <c r="I76" s="94"/>
      <c r="J76" s="92"/>
      <c r="K76" s="124"/>
      <c r="L76" s="132"/>
      <c r="M76" s="121"/>
      <c r="N76" s="139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64" customFormat="1" x14ac:dyDescent="0.25">
      <c r="A77"/>
      <c r="B77"/>
      <c r="C77"/>
      <c r="D77" s="46"/>
      <c r="E77" s="52"/>
      <c r="F77" s="69"/>
      <c r="G77" s="69"/>
      <c r="I77" s="94"/>
      <c r="J77" s="92"/>
      <c r="K77" s="124"/>
      <c r="L77" s="132"/>
      <c r="M77" s="121"/>
      <c r="N77" s="139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64" customFormat="1" x14ac:dyDescent="0.25">
      <c r="A78"/>
      <c r="B78"/>
      <c r="C78"/>
      <c r="D78" s="46"/>
      <c r="E78" s="52"/>
      <c r="F78" s="69"/>
      <c r="G78" s="69"/>
      <c r="I78" s="94"/>
      <c r="J78" s="92"/>
      <c r="K78" s="124"/>
      <c r="L78" s="132"/>
      <c r="M78" s="121"/>
      <c r="N78" s="139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s="64" customFormat="1" x14ac:dyDescent="0.25">
      <c r="A79"/>
      <c r="B79"/>
      <c r="C79"/>
      <c r="D79" s="46"/>
      <c r="E79" s="52"/>
      <c r="F79" s="69"/>
      <c r="G79" s="69"/>
      <c r="I79" s="94"/>
      <c r="J79" s="92"/>
      <c r="K79" s="124"/>
      <c r="L79" s="132"/>
      <c r="M79" s="121"/>
      <c r="N79" s="13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64" customFormat="1" x14ac:dyDescent="0.25">
      <c r="A80"/>
      <c r="B80"/>
      <c r="C80"/>
      <c r="D80" s="46"/>
      <c r="E80" s="52"/>
      <c r="F80" s="69"/>
      <c r="G80" s="69"/>
      <c r="I80" s="94"/>
      <c r="J80" s="92"/>
      <c r="K80" s="124"/>
      <c r="L80" s="132"/>
      <c r="M80" s="121"/>
      <c r="N80" s="139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64" customFormat="1" x14ac:dyDescent="0.25">
      <c r="A81"/>
      <c r="B81"/>
      <c r="C81"/>
      <c r="D81" s="46"/>
      <c r="E81" s="52"/>
      <c r="F81" s="69"/>
      <c r="G81" s="69"/>
      <c r="I81" s="94"/>
      <c r="J81" s="92"/>
      <c r="K81" s="124"/>
      <c r="L81" s="132"/>
      <c r="M81" s="121"/>
      <c r="N81" s="139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64" customFormat="1" x14ac:dyDescent="0.25">
      <c r="A82"/>
      <c r="B82"/>
      <c r="C82"/>
      <c r="D82" s="46"/>
      <c r="E82" s="52"/>
      <c r="F82" s="69"/>
      <c r="G82" s="69"/>
      <c r="I82" s="94"/>
      <c r="J82" s="92"/>
      <c r="K82" s="124"/>
      <c r="L82" s="132"/>
      <c r="M82" s="121"/>
      <c r="N82" s="139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x14ac:dyDescent="0.25">
      <c r="F83" s="69"/>
      <c r="G83" s="69"/>
    </row>
    <row r="84" spans="1:27" x14ac:dyDescent="0.25">
      <c r="F84" s="69"/>
      <c r="G84" s="69"/>
    </row>
    <row r="85" spans="1:27" x14ac:dyDescent="0.25">
      <c r="F85" s="69"/>
      <c r="G85" s="69"/>
    </row>
    <row r="86" spans="1:27" x14ac:dyDescent="0.25">
      <c r="A86" s="46"/>
      <c r="F86" s="69"/>
      <c r="G86" s="69"/>
    </row>
    <row r="87" spans="1:27" x14ac:dyDescent="0.25">
      <c r="A87" s="73"/>
      <c r="F87" s="69"/>
      <c r="G87" s="69"/>
    </row>
    <row r="88" spans="1:27" x14ac:dyDescent="0.25">
      <c r="F88" s="69"/>
      <c r="G88" s="69"/>
    </row>
    <row r="89" spans="1:27" x14ac:dyDescent="0.25">
      <c r="F89" s="69"/>
      <c r="G89" s="69"/>
      <c r="I89" s="102"/>
      <c r="J89" s="131"/>
    </row>
    <row r="90" spans="1:27" x14ac:dyDescent="0.25">
      <c r="F90" s="69"/>
      <c r="G90" s="69"/>
    </row>
    <row r="91" spans="1:27" x14ac:dyDescent="0.25">
      <c r="F91" s="69"/>
      <c r="G91" s="69"/>
      <c r="AA91" s="53"/>
    </row>
  </sheetData>
  <mergeCells count="6">
    <mergeCell ref="A64:H64"/>
    <mergeCell ref="A65:H65"/>
    <mergeCell ref="E8:G8"/>
    <mergeCell ref="K9:K11"/>
    <mergeCell ref="A15:A16"/>
    <mergeCell ref="H58:H60"/>
  </mergeCells>
  <pageMargins left="0.7" right="0.7" top="0.75" bottom="0.75" header="0.3" footer="0.3"/>
  <pageSetup paperSize="8" scale="7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823E-043A-419E-A968-2F81575EE782}">
  <sheetPr>
    <pageSetUpPr fitToPage="1"/>
  </sheetPr>
  <dimension ref="A1:AC88"/>
  <sheetViews>
    <sheetView topLeftCell="A4" workbookViewId="0">
      <selection activeCell="B10" sqref="B10"/>
    </sheetView>
  </sheetViews>
  <sheetFormatPr defaultRowHeight="15" x14ac:dyDescent="0.25"/>
  <cols>
    <col min="1" max="1" width="61" bestFit="1" customWidth="1"/>
    <col min="2" max="2" width="28.42578125" customWidth="1"/>
    <col min="3" max="3" width="11.5703125" bestFit="1" customWidth="1"/>
    <col min="4" max="4" width="4.42578125" style="46" bestFit="1" customWidth="1"/>
    <col min="5" max="5" width="24.140625" style="52" customWidth="1"/>
    <col min="6" max="6" width="13" style="49" customWidth="1"/>
    <col min="7" max="7" width="14.28515625" style="49" customWidth="1"/>
    <col min="8" max="8" width="12.5703125" style="64" bestFit="1" customWidth="1"/>
    <col min="9" max="9" width="11.5703125" style="94" bestFit="1" customWidth="1"/>
    <col min="10" max="10" width="5.7109375" style="70" customWidth="1"/>
    <col min="11" max="11" width="13.42578125" style="64" customWidth="1"/>
    <col min="12" max="12" width="12.5703125" style="70" bestFit="1" customWidth="1"/>
    <col min="13" max="13" width="30.5703125" style="1" customWidth="1"/>
  </cols>
  <sheetData>
    <row r="1" spans="1:29" ht="98.25" customHeight="1" x14ac:dyDescent="0.25">
      <c r="C1" s="88">
        <v>45688</v>
      </c>
    </row>
    <row r="2" spans="1:29" ht="38.25" customHeight="1" x14ac:dyDescent="0.3">
      <c r="A2" s="47" t="s">
        <v>1</v>
      </c>
      <c r="B2" s="3"/>
      <c r="C2" s="3"/>
    </row>
    <row r="3" spans="1:29" x14ac:dyDescent="0.25">
      <c r="A3" s="2"/>
      <c r="B3" s="2"/>
      <c r="C3" s="2"/>
      <c r="D3" s="46" t="s">
        <v>2</v>
      </c>
      <c r="F3" s="50"/>
      <c r="G3" s="50"/>
    </row>
    <row r="4" spans="1:29" ht="34.5" x14ac:dyDescent="0.4">
      <c r="A4" s="2"/>
      <c r="B4" s="2"/>
      <c r="C4" s="2"/>
      <c r="F4" s="50"/>
      <c r="G4" s="50"/>
      <c r="H4" s="90" t="s">
        <v>39</v>
      </c>
      <c r="I4" s="95" t="s">
        <v>40</v>
      </c>
      <c r="J4" s="54"/>
      <c r="K4" s="85" t="s">
        <v>41</v>
      </c>
      <c r="L4" s="64" t="s">
        <v>40</v>
      </c>
    </row>
    <row r="5" spans="1:29" x14ac:dyDescent="0.25">
      <c r="B5" s="5"/>
      <c r="C5" s="5"/>
    </row>
    <row r="6" spans="1:29" s="1" customFormat="1" x14ac:dyDescent="0.25">
      <c r="A6" s="80" t="s">
        <v>4</v>
      </c>
      <c r="B6" s="2"/>
      <c r="C6" s="2"/>
      <c r="D6" s="46"/>
      <c r="E6" s="52"/>
      <c r="F6" s="49"/>
      <c r="G6" s="49"/>
      <c r="H6" s="64"/>
      <c r="I6" s="94"/>
      <c r="J6" s="70"/>
      <c r="K6" s="64"/>
      <c r="L6" s="70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s="1" customFormat="1" x14ac:dyDescent="0.25">
      <c r="A7" t="s">
        <v>42</v>
      </c>
      <c r="B7" s="2"/>
      <c r="C7" s="2"/>
      <c r="D7" s="46">
        <v>1</v>
      </c>
      <c r="E7" s="52"/>
      <c r="F7" s="49"/>
      <c r="G7" s="49"/>
      <c r="H7" s="106">
        <v>46300</v>
      </c>
      <c r="I7" s="107"/>
      <c r="J7" s="70"/>
      <c r="K7" s="64">
        <v>46300</v>
      </c>
      <c r="L7" s="7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1" customFormat="1" x14ac:dyDescent="0.25">
      <c r="A8"/>
      <c r="B8" s="2"/>
      <c r="C8" s="2"/>
      <c r="D8" s="46"/>
      <c r="E8" s="52"/>
      <c r="F8" s="49"/>
      <c r="G8" s="49"/>
      <c r="H8" s="106"/>
      <c r="I8" s="107"/>
      <c r="J8" s="70"/>
      <c r="K8" s="64"/>
      <c r="L8" s="70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1" customFormat="1" x14ac:dyDescent="0.25">
      <c r="A9" s="5" t="s">
        <v>5</v>
      </c>
      <c r="B9"/>
      <c r="C9"/>
      <c r="D9" s="46" t="s">
        <v>6</v>
      </c>
      <c r="E9" s="52"/>
      <c r="F9" s="49"/>
      <c r="G9" s="50"/>
      <c r="H9" s="106">
        <v>3860</v>
      </c>
      <c r="I9" s="107"/>
      <c r="J9" s="70"/>
      <c r="K9" s="64">
        <v>3860</v>
      </c>
      <c r="L9" s="70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1" customFormat="1" x14ac:dyDescent="0.25">
      <c r="A10" s="5" t="s">
        <v>7</v>
      </c>
      <c r="B10" s="5" t="s">
        <v>8</v>
      </c>
      <c r="C10" s="5"/>
      <c r="D10" s="46"/>
      <c r="E10" s="52"/>
      <c r="F10" s="49"/>
      <c r="G10" s="49"/>
      <c r="H10" s="106">
        <v>1800</v>
      </c>
      <c r="I10" s="107"/>
      <c r="J10" s="70"/>
      <c r="K10" s="64">
        <v>1800</v>
      </c>
      <c r="L10" s="7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x14ac:dyDescent="0.25">
      <c r="A11" s="5" t="s">
        <v>9</v>
      </c>
      <c r="B11" s="63"/>
      <c r="C11" s="63"/>
      <c r="H11" s="106">
        <v>1500</v>
      </c>
      <c r="I11" s="107"/>
      <c r="K11" s="64">
        <v>1500</v>
      </c>
    </row>
    <row r="12" spans="1:29" s="1" customFormat="1" x14ac:dyDescent="0.25">
      <c r="A12"/>
      <c r="B12"/>
      <c r="C12"/>
      <c r="D12" s="46"/>
      <c r="E12" s="52"/>
      <c r="F12" s="49"/>
      <c r="G12" s="50"/>
      <c r="H12" s="106"/>
      <c r="I12" s="107"/>
      <c r="J12" s="70"/>
      <c r="K12" s="64"/>
      <c r="L12" s="7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s="1" customFormat="1" ht="45" x14ac:dyDescent="0.25">
      <c r="A13" t="s">
        <v>10</v>
      </c>
      <c r="B13" s="5" t="s">
        <v>11</v>
      </c>
      <c r="C13" s="5"/>
      <c r="D13" s="46">
        <v>1</v>
      </c>
      <c r="E13" s="52"/>
      <c r="F13" s="49"/>
      <c r="G13" s="49">
        <v>5850</v>
      </c>
      <c r="H13" s="106">
        <f>SUM(G13*1.5)</f>
        <v>8775</v>
      </c>
      <c r="I13" s="107"/>
      <c r="J13" s="70"/>
      <c r="K13" s="64">
        <v>8775</v>
      </c>
      <c r="L13" s="70"/>
      <c r="M13" s="10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1" customFormat="1" ht="23.25" customHeight="1" x14ac:dyDescent="0.25">
      <c r="A14" t="s">
        <v>12</v>
      </c>
      <c r="B14"/>
      <c r="C14"/>
      <c r="D14" s="46">
        <v>15</v>
      </c>
      <c r="E14" s="51" t="s">
        <v>13</v>
      </c>
      <c r="F14" s="49">
        <v>30</v>
      </c>
      <c r="G14" s="49">
        <f>SUM(F14*D14)</f>
        <v>450</v>
      </c>
      <c r="H14" s="106">
        <f t="shared" ref="H14:H25" si="0">SUM(G14*1.5)</f>
        <v>675</v>
      </c>
      <c r="I14" s="107"/>
      <c r="J14" s="70"/>
      <c r="K14" s="64">
        <v>675</v>
      </c>
      <c r="L14" s="70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1" customFormat="1" x14ac:dyDescent="0.25">
      <c r="A15" s="113" t="s">
        <v>14</v>
      </c>
      <c r="B15"/>
      <c r="C15"/>
      <c r="D15" s="46">
        <v>3</v>
      </c>
      <c r="E15" s="52"/>
      <c r="F15" s="114">
        <v>150</v>
      </c>
      <c r="G15" s="49">
        <f>SUM(F15*D15)</f>
        <v>450</v>
      </c>
      <c r="H15" s="106">
        <f t="shared" si="0"/>
        <v>675</v>
      </c>
      <c r="I15" s="107"/>
      <c r="J15" s="70"/>
      <c r="K15" s="64">
        <v>675</v>
      </c>
      <c r="L15" s="70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1" customFormat="1" x14ac:dyDescent="0.25">
      <c r="A16" s="113" t="s">
        <v>15</v>
      </c>
      <c r="B16"/>
      <c r="C16"/>
      <c r="D16" s="46">
        <v>6</v>
      </c>
      <c r="E16" s="52"/>
      <c r="F16" s="114">
        <v>60</v>
      </c>
      <c r="G16" s="49">
        <f>SUM(F16*D16)</f>
        <v>360</v>
      </c>
      <c r="H16" s="106">
        <f t="shared" si="0"/>
        <v>540</v>
      </c>
      <c r="I16" s="107"/>
      <c r="J16" s="70"/>
      <c r="K16" s="64">
        <v>540</v>
      </c>
      <c r="L16" s="70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x14ac:dyDescent="0.25">
      <c r="H17" s="106"/>
      <c r="I17" s="107"/>
    </row>
    <row r="18" spans="1:29" s="1" customFormat="1" ht="29.25" customHeight="1" x14ac:dyDescent="0.25">
      <c r="A18" t="s">
        <v>16</v>
      </c>
      <c r="B18"/>
      <c r="C18"/>
      <c r="D18" s="46">
        <v>6</v>
      </c>
      <c r="E18" s="51" t="s">
        <v>17</v>
      </c>
      <c r="F18" s="49">
        <v>127</v>
      </c>
      <c r="G18" s="49">
        <f>SUM(F18*D18)</f>
        <v>762</v>
      </c>
      <c r="H18" s="106">
        <f t="shared" si="0"/>
        <v>1143</v>
      </c>
      <c r="I18" s="107"/>
      <c r="J18" s="70"/>
      <c r="K18" s="64">
        <v>1143</v>
      </c>
      <c r="L18" s="70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30" x14ac:dyDescent="0.25">
      <c r="A19" s="113" t="s">
        <v>18</v>
      </c>
      <c r="B19" t="s">
        <v>19</v>
      </c>
      <c r="D19" s="46">
        <v>12</v>
      </c>
      <c r="E19" s="52" t="s">
        <v>20</v>
      </c>
      <c r="F19" s="115">
        <v>112</v>
      </c>
      <c r="G19" s="49">
        <f t="shared" ref="G19" si="1">SUM(F19*D19)</f>
        <v>1344</v>
      </c>
      <c r="H19" s="106">
        <f t="shared" si="0"/>
        <v>2016</v>
      </c>
      <c r="I19" s="107"/>
      <c r="J19" s="92"/>
      <c r="K19" s="91">
        <v>1044</v>
      </c>
      <c r="L19"/>
      <c r="M19" s="104" t="s">
        <v>43</v>
      </c>
    </row>
    <row r="20" spans="1:29" x14ac:dyDescent="0.25">
      <c r="H20" s="106"/>
      <c r="I20" s="107"/>
    </row>
    <row r="21" spans="1:29" x14ac:dyDescent="0.25">
      <c r="A21" t="s">
        <v>21</v>
      </c>
      <c r="D21" s="46">
        <v>20</v>
      </c>
      <c r="E21" s="52" t="s">
        <v>22</v>
      </c>
      <c r="F21" s="49">
        <v>157</v>
      </c>
      <c r="G21" s="49">
        <f>SUM(F21*D21)</f>
        <v>3140</v>
      </c>
      <c r="H21" s="106">
        <f t="shared" si="0"/>
        <v>4710</v>
      </c>
      <c r="I21" s="107"/>
      <c r="K21" s="64">
        <v>4710</v>
      </c>
    </row>
    <row r="22" spans="1:29" x14ac:dyDescent="0.25">
      <c r="A22" t="s">
        <v>23</v>
      </c>
      <c r="D22" s="46">
        <v>40</v>
      </c>
      <c r="E22" s="52" t="s">
        <v>20</v>
      </c>
      <c r="F22" s="66">
        <v>104</v>
      </c>
      <c r="G22" s="49">
        <f>SUM(F22*D22)</f>
        <v>4160</v>
      </c>
      <c r="H22" s="106">
        <f t="shared" si="0"/>
        <v>6240</v>
      </c>
      <c r="I22" s="107"/>
      <c r="J22" s="92"/>
      <c r="K22" s="91">
        <v>3480</v>
      </c>
      <c r="L22"/>
    </row>
    <row r="23" spans="1:29" x14ac:dyDescent="0.25">
      <c r="H23" s="106"/>
      <c r="I23" s="107"/>
      <c r="M23"/>
    </row>
    <row r="24" spans="1:29" x14ac:dyDescent="0.25">
      <c r="A24" s="5" t="s">
        <v>24</v>
      </c>
      <c r="B24" s="5"/>
      <c r="C24" s="5"/>
      <c r="G24" s="49">
        <v>600</v>
      </c>
      <c r="H24" s="106">
        <f t="shared" si="0"/>
        <v>900</v>
      </c>
      <c r="I24" s="107"/>
      <c r="K24" s="64">
        <v>900</v>
      </c>
    </row>
    <row r="25" spans="1:29" x14ac:dyDescent="0.25">
      <c r="A25" t="s">
        <v>25</v>
      </c>
      <c r="D25" s="46">
        <v>24</v>
      </c>
      <c r="E25" s="74" t="s">
        <v>13</v>
      </c>
      <c r="F25" s="49">
        <v>18</v>
      </c>
      <c r="G25" s="49">
        <f>SUM(F25*D25)</f>
        <v>432</v>
      </c>
      <c r="H25" s="106">
        <f t="shared" si="0"/>
        <v>648</v>
      </c>
      <c r="I25" s="107"/>
      <c r="K25" s="64">
        <v>648</v>
      </c>
    </row>
    <row r="26" spans="1:29" ht="27" customHeight="1" x14ac:dyDescent="0.25">
      <c r="E26" s="51"/>
      <c r="G26" s="78">
        <f>SUM(G13:G25)</f>
        <v>17548</v>
      </c>
      <c r="H26" s="106"/>
      <c r="I26" s="96">
        <f>SUM(H7:H25)</f>
        <v>79782</v>
      </c>
      <c r="J26" s="83"/>
      <c r="K26" s="83"/>
      <c r="L26" s="83">
        <f>SUM(K7:K25)</f>
        <v>76050</v>
      </c>
    </row>
    <row r="27" spans="1:29" ht="15.75" customHeight="1" x14ac:dyDescent="0.25">
      <c r="A27" s="79" t="s">
        <v>26</v>
      </c>
      <c r="E27" s="51"/>
      <c r="F27" s="77">
        <f>SUM(G27-G26)</f>
        <v>8774</v>
      </c>
      <c r="G27" s="78">
        <f>SUM(H13:H25)</f>
        <v>26322</v>
      </c>
      <c r="H27" s="93"/>
      <c r="I27" s="107"/>
    </row>
    <row r="28" spans="1:29" ht="45" x14ac:dyDescent="0.25">
      <c r="A28" s="5" t="s">
        <v>27</v>
      </c>
      <c r="B28" s="5"/>
      <c r="C28" s="5"/>
      <c r="H28" s="108">
        <v>4400</v>
      </c>
      <c r="I28" s="107"/>
      <c r="K28" s="64">
        <v>4400</v>
      </c>
    </row>
    <row r="29" spans="1:29" ht="30" x14ac:dyDescent="0.25">
      <c r="A29" s="5" t="s">
        <v>44</v>
      </c>
      <c r="B29" s="5"/>
      <c r="C29" s="64">
        <v>12000</v>
      </c>
      <c r="H29" s="106"/>
      <c r="I29" s="107"/>
    </row>
    <row r="30" spans="1:29" x14ac:dyDescent="0.25">
      <c r="A30" s="5"/>
      <c r="B30" s="5"/>
      <c r="C30" s="5"/>
      <c r="H30" s="106"/>
      <c r="I30" s="107"/>
    </row>
    <row r="31" spans="1:29" x14ac:dyDescent="0.25">
      <c r="A31" s="5" t="s">
        <v>28</v>
      </c>
      <c r="B31" s="63"/>
      <c r="C31" s="63"/>
      <c r="H31" s="106">
        <v>3600</v>
      </c>
      <c r="I31" s="107"/>
      <c r="K31" s="64">
        <v>3600</v>
      </c>
    </row>
    <row r="32" spans="1:29" x14ac:dyDescent="0.25">
      <c r="A32" s="5" t="s">
        <v>29</v>
      </c>
      <c r="B32" s="5"/>
      <c r="C32" s="5"/>
      <c r="H32" s="106">
        <v>2870</v>
      </c>
      <c r="I32" s="107"/>
      <c r="K32" s="64">
        <v>2870</v>
      </c>
    </row>
    <row r="33" spans="1:29" x14ac:dyDescent="0.25">
      <c r="A33" s="5" t="s">
        <v>30</v>
      </c>
      <c r="B33" s="5"/>
      <c r="C33" s="5"/>
      <c r="H33" s="106">
        <v>450</v>
      </c>
      <c r="I33" s="107"/>
      <c r="K33" s="64">
        <v>450</v>
      </c>
    </row>
    <row r="34" spans="1:29" x14ac:dyDescent="0.25">
      <c r="A34" s="5" t="s">
        <v>31</v>
      </c>
      <c r="B34" s="5"/>
      <c r="C34" s="5"/>
      <c r="H34" s="106">
        <v>1200</v>
      </c>
      <c r="I34" s="107"/>
      <c r="K34" s="64">
        <v>1200</v>
      </c>
    </row>
    <row r="35" spans="1:29" s="1" customFormat="1" x14ac:dyDescent="0.25">
      <c r="A35" s="5" t="s">
        <v>7</v>
      </c>
      <c r="B35" s="5" t="s">
        <v>8</v>
      </c>
      <c r="C35" s="5"/>
      <c r="D35" s="46"/>
      <c r="E35" s="52"/>
      <c r="F35" s="49"/>
      <c r="G35" s="49"/>
      <c r="H35" s="106">
        <v>700</v>
      </c>
      <c r="I35" s="107"/>
      <c r="J35" s="70"/>
      <c r="K35" s="64">
        <v>700</v>
      </c>
      <c r="L35" s="70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25">
      <c r="G36" s="50"/>
      <c r="H36" s="106"/>
      <c r="I36" s="107"/>
    </row>
    <row r="37" spans="1:29" ht="54.75" customHeight="1" x14ac:dyDescent="0.25">
      <c r="A37" t="s">
        <v>32</v>
      </c>
      <c r="B37" s="5" t="s">
        <v>11</v>
      </c>
      <c r="C37" s="5"/>
      <c r="D37" s="46">
        <v>1</v>
      </c>
      <c r="G37" s="49">
        <v>5850</v>
      </c>
      <c r="H37" s="106">
        <f>SUM(G37*1.5)</f>
        <v>8775</v>
      </c>
      <c r="I37" s="107"/>
      <c r="K37" s="64">
        <v>8775</v>
      </c>
      <c r="M37" s="103" t="s">
        <v>45</v>
      </c>
    </row>
    <row r="38" spans="1:29" x14ac:dyDescent="0.25">
      <c r="A38" t="s">
        <v>12</v>
      </c>
      <c r="D38" s="46">
        <v>15</v>
      </c>
      <c r="E38" s="74" t="s">
        <v>13</v>
      </c>
      <c r="F38" s="49">
        <v>30</v>
      </c>
      <c r="G38" s="49">
        <f>SUM(F38*D38)</f>
        <v>450</v>
      </c>
      <c r="H38" s="106">
        <f t="shared" ref="H38:H48" si="2">SUM(G38*1.5)</f>
        <v>675</v>
      </c>
      <c r="I38" s="107"/>
      <c r="K38" s="64">
        <v>675</v>
      </c>
    </row>
    <row r="39" spans="1:29" x14ac:dyDescent="0.25">
      <c r="A39" t="s">
        <v>33</v>
      </c>
      <c r="D39" s="46">
        <v>3</v>
      </c>
      <c r="E39" s="75"/>
      <c r="F39" s="49">
        <v>150</v>
      </c>
      <c r="G39" s="49">
        <f>SUM(F39*D39)</f>
        <v>450</v>
      </c>
      <c r="H39" s="106">
        <f t="shared" si="2"/>
        <v>675</v>
      </c>
      <c r="I39" s="107"/>
      <c r="K39" s="64">
        <v>675</v>
      </c>
    </row>
    <row r="40" spans="1:29" x14ac:dyDescent="0.25">
      <c r="A40" t="s">
        <v>15</v>
      </c>
      <c r="D40" s="46">
        <v>6</v>
      </c>
      <c r="E40" s="75"/>
      <c r="F40" s="49">
        <v>60</v>
      </c>
      <c r="G40" s="49">
        <f>SUM(F40*D40)</f>
        <v>360</v>
      </c>
      <c r="H40" s="106">
        <f t="shared" si="2"/>
        <v>540</v>
      </c>
      <c r="I40" s="107"/>
      <c r="K40" s="64">
        <v>540</v>
      </c>
    </row>
    <row r="41" spans="1:29" x14ac:dyDescent="0.25">
      <c r="E41" s="75"/>
      <c r="H41" s="106"/>
      <c r="I41" s="107"/>
    </row>
    <row r="42" spans="1:29" ht="36" customHeight="1" x14ac:dyDescent="0.25">
      <c r="A42" t="s">
        <v>16</v>
      </c>
      <c r="D42" s="46">
        <v>6</v>
      </c>
      <c r="E42" s="76" t="s">
        <v>17</v>
      </c>
      <c r="F42" s="49">
        <v>127</v>
      </c>
      <c r="G42" s="49">
        <f>SUM(F42*D42)</f>
        <v>762</v>
      </c>
      <c r="H42" s="106">
        <f t="shared" si="2"/>
        <v>1143</v>
      </c>
      <c r="I42" s="107"/>
      <c r="K42" s="64">
        <v>1143</v>
      </c>
    </row>
    <row r="43" spans="1:29" x14ac:dyDescent="0.25">
      <c r="A43" t="s">
        <v>18</v>
      </c>
      <c r="B43" t="s">
        <v>19</v>
      </c>
      <c r="D43" s="46">
        <v>12</v>
      </c>
      <c r="E43" s="75" t="s">
        <v>20</v>
      </c>
      <c r="F43" s="81">
        <v>112</v>
      </c>
      <c r="G43" s="49">
        <f t="shared" ref="G43" si="3">SUM(F43*D43)</f>
        <v>1344</v>
      </c>
      <c r="H43" s="106">
        <f t="shared" si="2"/>
        <v>2016</v>
      </c>
      <c r="I43" s="107"/>
      <c r="J43" s="92"/>
      <c r="K43" s="91">
        <v>1044</v>
      </c>
      <c r="L43"/>
      <c r="M43" s="67"/>
    </row>
    <row r="44" spans="1:29" x14ac:dyDescent="0.25">
      <c r="E44" s="75"/>
      <c r="F44" s="66"/>
      <c r="G44" s="66"/>
      <c r="H44" s="109"/>
      <c r="I44" s="110"/>
      <c r="J44" s="84"/>
      <c r="K44" s="84"/>
      <c r="L44" s="84"/>
      <c r="M44" s="67"/>
    </row>
    <row r="45" spans="1:29" x14ac:dyDescent="0.25">
      <c r="A45" t="s">
        <v>34</v>
      </c>
      <c r="B45" t="s">
        <v>35</v>
      </c>
      <c r="D45" s="46">
        <v>16</v>
      </c>
      <c r="E45" s="75" t="s">
        <v>22</v>
      </c>
      <c r="F45" s="49">
        <v>157</v>
      </c>
      <c r="G45" s="49">
        <f>SUM(F45*D45)</f>
        <v>2512</v>
      </c>
      <c r="H45" s="106">
        <f t="shared" si="2"/>
        <v>3768</v>
      </c>
      <c r="I45" s="107"/>
      <c r="K45" s="64">
        <v>3768</v>
      </c>
      <c r="M45" s="82"/>
    </row>
    <row r="46" spans="1:29" x14ac:dyDescent="0.25">
      <c r="A46" t="s">
        <v>23</v>
      </c>
      <c r="D46" s="46">
        <v>32</v>
      </c>
      <c r="E46" s="75" t="s">
        <v>20</v>
      </c>
      <c r="F46" s="81">
        <v>103</v>
      </c>
      <c r="G46" s="49">
        <f>SUM(F46*D46)</f>
        <v>3296</v>
      </c>
      <c r="H46" s="106">
        <f t="shared" si="2"/>
        <v>4944</v>
      </c>
      <c r="I46" s="107"/>
      <c r="J46" s="92"/>
      <c r="K46" s="91">
        <v>2784</v>
      </c>
      <c r="L46"/>
    </row>
    <row r="47" spans="1:29" x14ac:dyDescent="0.25">
      <c r="E47" s="75"/>
      <c r="H47" s="106"/>
      <c r="I47" s="107"/>
      <c r="M47"/>
    </row>
    <row r="48" spans="1:29" x14ac:dyDescent="0.25">
      <c r="A48" s="5" t="s">
        <v>36</v>
      </c>
      <c r="B48" s="5"/>
      <c r="C48" s="5"/>
      <c r="E48" s="75"/>
      <c r="G48" s="49">
        <v>600</v>
      </c>
      <c r="H48" s="106">
        <f t="shared" si="2"/>
        <v>900</v>
      </c>
      <c r="I48" s="107"/>
      <c r="K48" s="64">
        <v>900</v>
      </c>
    </row>
    <row r="49" spans="1:29" x14ac:dyDescent="0.25">
      <c r="A49" t="s">
        <v>25</v>
      </c>
      <c r="D49" s="46">
        <v>20</v>
      </c>
      <c r="E49" s="74" t="s">
        <v>13</v>
      </c>
      <c r="F49" s="49">
        <v>18</v>
      </c>
      <c r="G49" s="49">
        <f>SUM(F49*D49)</f>
        <v>360</v>
      </c>
      <c r="H49" s="106">
        <v>650</v>
      </c>
      <c r="I49" s="107"/>
      <c r="K49" s="64">
        <v>650</v>
      </c>
    </row>
    <row r="50" spans="1:29" ht="15.75" thickBot="1" x14ac:dyDescent="0.3">
      <c r="E50" s="75"/>
      <c r="G50" s="78">
        <f>SUM(G37:G49)</f>
        <v>15984</v>
      </c>
      <c r="I50" s="96">
        <f>SUM(H28:H49)</f>
        <v>37306</v>
      </c>
      <c r="J50" s="83"/>
      <c r="K50" s="83"/>
      <c r="L50" s="83">
        <f>SUM(K28:K49)</f>
        <v>34174</v>
      </c>
    </row>
    <row r="51" spans="1:29" ht="18" thickBot="1" x14ac:dyDescent="0.3">
      <c r="C51" s="48">
        <f>SUM(C4:C49)</f>
        <v>12000</v>
      </c>
      <c r="F51" s="77">
        <f>SUM(G51-G50)</f>
        <v>8102</v>
      </c>
      <c r="G51" s="78">
        <f>SUM(H37:H49)</f>
        <v>24086</v>
      </c>
      <c r="H51" s="48">
        <f>SUM(H5:H49)</f>
        <v>117088</v>
      </c>
      <c r="K51" s="64">
        <f>SUM(K5:K50)</f>
        <v>110224</v>
      </c>
    </row>
    <row r="52" spans="1:29" x14ac:dyDescent="0.25">
      <c r="A52" s="62"/>
      <c r="B52" s="62"/>
      <c r="C52" s="62"/>
      <c r="H52" s="64" t="s">
        <v>37</v>
      </c>
      <c r="K52" s="64" t="s">
        <v>37</v>
      </c>
      <c r="M52" s="89">
        <f>SUM(H51-K51)</f>
        <v>6864</v>
      </c>
    </row>
    <row r="53" spans="1:29" x14ac:dyDescent="0.25">
      <c r="F53" s="69"/>
      <c r="G53" s="69"/>
    </row>
    <row r="54" spans="1:29" x14ac:dyDescent="0.25">
      <c r="F54" s="69"/>
      <c r="G54" s="69"/>
    </row>
    <row r="55" spans="1:29" x14ac:dyDescent="0.25">
      <c r="A55" t="s">
        <v>38</v>
      </c>
      <c r="F55" s="69"/>
      <c r="G55" s="69"/>
    </row>
    <row r="56" spans="1:29" x14ac:dyDescent="0.25">
      <c r="F56" s="69"/>
      <c r="G56" s="69"/>
    </row>
    <row r="57" spans="1:29" ht="17.25" x14ac:dyDescent="0.4">
      <c r="F57" s="69"/>
      <c r="G57" s="69"/>
      <c r="H57" s="71"/>
      <c r="I57" s="99"/>
      <c r="J57" s="71"/>
      <c r="K57" s="71"/>
      <c r="L57" s="71"/>
      <c r="M57" s="4"/>
    </row>
    <row r="58" spans="1:29" ht="17.25" x14ac:dyDescent="0.4">
      <c r="F58" s="69"/>
      <c r="G58" s="69"/>
      <c r="H58" s="71"/>
      <c r="I58" s="99"/>
      <c r="J58" s="71"/>
      <c r="K58" s="71"/>
      <c r="L58" s="71"/>
      <c r="M58" s="4"/>
    </row>
    <row r="59" spans="1:29" ht="17.25" x14ac:dyDescent="0.4">
      <c r="F59" s="69"/>
      <c r="G59" s="69"/>
      <c r="H59" s="71"/>
      <c r="I59" s="99"/>
      <c r="J59" s="71"/>
      <c r="K59" s="71"/>
      <c r="L59" s="71"/>
      <c r="M59" s="4"/>
    </row>
    <row r="60" spans="1:29" ht="38.25" customHeight="1" x14ac:dyDescent="0.25">
      <c r="F60" s="69"/>
      <c r="G60" s="69"/>
    </row>
    <row r="61" spans="1:29" x14ac:dyDescent="0.25">
      <c r="A61" s="148"/>
      <c r="B61" s="148"/>
      <c r="C61" s="148"/>
      <c r="D61" s="148"/>
      <c r="E61" s="148"/>
      <c r="F61" s="148"/>
      <c r="G61" s="148"/>
      <c r="H61" s="148"/>
      <c r="I61" s="100"/>
      <c r="J61" s="72"/>
      <c r="K61" s="86"/>
      <c r="L61" s="72"/>
      <c r="M61" s="11"/>
    </row>
    <row r="62" spans="1:29" ht="18.75" x14ac:dyDescent="0.25">
      <c r="A62" s="149"/>
      <c r="B62" s="149"/>
      <c r="C62" s="149"/>
      <c r="D62" s="149"/>
      <c r="E62" s="149"/>
      <c r="F62" s="149"/>
      <c r="G62" s="149"/>
      <c r="H62" s="149"/>
      <c r="I62" s="101"/>
      <c r="J62" s="12"/>
      <c r="K62" s="12"/>
      <c r="L62" s="12"/>
      <c r="M62" s="12"/>
    </row>
    <row r="63" spans="1:29" x14ac:dyDescent="0.25">
      <c r="A63" s="7"/>
      <c r="B63" s="7"/>
      <c r="C63" s="7"/>
      <c r="F63" s="69"/>
      <c r="G63" s="69"/>
    </row>
    <row r="64" spans="1:29" s="64" customFormat="1" x14ac:dyDescent="0.25">
      <c r="A64"/>
      <c r="B64"/>
      <c r="C64"/>
      <c r="D64" s="46"/>
      <c r="E64" s="52"/>
      <c r="F64" s="69"/>
      <c r="G64" s="69"/>
      <c r="I64" s="94"/>
      <c r="J64" s="70"/>
      <c r="L64" s="70"/>
      <c r="M64" s="1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64" customFormat="1" x14ac:dyDescent="0.25">
      <c r="A65"/>
      <c r="B65"/>
      <c r="C65"/>
      <c r="D65" s="46"/>
      <c r="E65" s="52"/>
      <c r="F65" s="69"/>
      <c r="G65" s="69"/>
      <c r="I65" s="94"/>
      <c r="J65" s="70"/>
      <c r="L65" s="70"/>
      <c r="M65" s="1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64" customFormat="1" x14ac:dyDescent="0.25">
      <c r="A66"/>
      <c r="B66"/>
      <c r="C66"/>
      <c r="D66" s="46"/>
      <c r="E66" s="52"/>
      <c r="F66" s="69"/>
      <c r="G66" s="69"/>
      <c r="I66" s="94"/>
      <c r="J66" s="70"/>
      <c r="L66" s="70"/>
      <c r="M66" s="1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64" customFormat="1" x14ac:dyDescent="0.25">
      <c r="A67"/>
      <c r="B67"/>
      <c r="C67"/>
      <c r="D67" s="46"/>
      <c r="E67" s="52"/>
      <c r="F67" s="69"/>
      <c r="G67" s="69"/>
      <c r="I67" s="94"/>
      <c r="J67" s="70"/>
      <c r="L67" s="70"/>
      <c r="M67" s="1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64" customFormat="1" x14ac:dyDescent="0.25">
      <c r="A68"/>
      <c r="B68"/>
      <c r="C68"/>
      <c r="D68" s="46"/>
      <c r="E68" s="52"/>
      <c r="F68" s="69"/>
      <c r="G68" s="69"/>
      <c r="I68" s="94"/>
      <c r="J68" s="70"/>
      <c r="L68" s="70"/>
      <c r="M68" s="1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64" customFormat="1" x14ac:dyDescent="0.25">
      <c r="A69"/>
      <c r="B69"/>
      <c r="C69"/>
      <c r="D69" s="46"/>
      <c r="E69" s="52"/>
      <c r="F69" s="69"/>
      <c r="G69" s="69"/>
      <c r="I69" s="94"/>
      <c r="J69" s="70"/>
      <c r="L69" s="70"/>
      <c r="M69" s="1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64" customFormat="1" x14ac:dyDescent="0.25">
      <c r="A70"/>
      <c r="B70"/>
      <c r="C70"/>
      <c r="D70" s="46"/>
      <c r="E70" s="52"/>
      <c r="F70" s="69"/>
      <c r="G70" s="69"/>
      <c r="I70" s="94"/>
      <c r="J70" s="70"/>
      <c r="L70" s="70"/>
      <c r="M70" s="1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64" customFormat="1" x14ac:dyDescent="0.25">
      <c r="A71"/>
      <c r="B71"/>
      <c r="C71"/>
      <c r="D71" s="46"/>
      <c r="E71" s="52"/>
      <c r="F71" s="69"/>
      <c r="G71" s="69"/>
      <c r="I71" s="94"/>
      <c r="J71" s="70"/>
      <c r="L71" s="70"/>
      <c r="M71" s="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64" customFormat="1" x14ac:dyDescent="0.25">
      <c r="A72"/>
      <c r="B72"/>
      <c r="C72"/>
      <c r="D72" s="46"/>
      <c r="E72" s="52"/>
      <c r="F72" s="69"/>
      <c r="G72" s="69"/>
      <c r="I72" s="94"/>
      <c r="J72" s="70"/>
      <c r="L72" s="70"/>
      <c r="M72" s="1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64" customFormat="1" x14ac:dyDescent="0.25">
      <c r="A73"/>
      <c r="B73"/>
      <c r="C73"/>
      <c r="D73" s="46"/>
      <c r="E73" s="52"/>
      <c r="F73" s="69"/>
      <c r="G73" s="69"/>
      <c r="I73" s="94"/>
      <c r="J73" s="70"/>
      <c r="L73" s="70"/>
      <c r="M73" s="1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4" customFormat="1" x14ac:dyDescent="0.25">
      <c r="A74"/>
      <c r="B74"/>
      <c r="C74"/>
      <c r="D74" s="46"/>
      <c r="E74" s="52"/>
      <c r="F74" s="69"/>
      <c r="G74" s="69"/>
      <c r="I74" s="94"/>
      <c r="J74" s="70"/>
      <c r="L74" s="70"/>
      <c r="M74" s="1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64" customFormat="1" x14ac:dyDescent="0.25">
      <c r="A75"/>
      <c r="B75"/>
      <c r="C75"/>
      <c r="D75" s="46"/>
      <c r="E75" s="52"/>
      <c r="F75" s="69"/>
      <c r="G75" s="69"/>
      <c r="I75" s="94"/>
      <c r="J75" s="70"/>
      <c r="L75" s="70"/>
      <c r="M75" s="1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4" customFormat="1" x14ac:dyDescent="0.25">
      <c r="A76"/>
      <c r="B76"/>
      <c r="C76"/>
      <c r="D76" s="46"/>
      <c r="E76" s="52"/>
      <c r="F76" s="69"/>
      <c r="G76" s="69"/>
      <c r="I76" s="94"/>
      <c r="J76" s="70"/>
      <c r="L76" s="70"/>
      <c r="M76" s="1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64" customFormat="1" x14ac:dyDescent="0.25">
      <c r="A77"/>
      <c r="B77"/>
      <c r="C77"/>
      <c r="D77" s="46"/>
      <c r="E77" s="52"/>
      <c r="F77" s="69"/>
      <c r="G77" s="69"/>
      <c r="I77" s="94"/>
      <c r="J77" s="70"/>
      <c r="L77" s="70"/>
      <c r="M77" s="1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64" customFormat="1" x14ac:dyDescent="0.25">
      <c r="A78"/>
      <c r="B78"/>
      <c r="C78"/>
      <c r="D78" s="46"/>
      <c r="E78" s="52"/>
      <c r="F78" s="69"/>
      <c r="G78" s="69"/>
      <c r="I78" s="94"/>
      <c r="J78" s="70"/>
      <c r="L78" s="70"/>
      <c r="M78" s="1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64" customFormat="1" x14ac:dyDescent="0.25">
      <c r="A79"/>
      <c r="B79"/>
      <c r="C79"/>
      <c r="D79" s="46"/>
      <c r="E79" s="52"/>
      <c r="F79" s="69"/>
      <c r="G79" s="69"/>
      <c r="I79" s="94"/>
      <c r="J79" s="70"/>
      <c r="L79" s="70"/>
      <c r="M79" s="1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x14ac:dyDescent="0.25">
      <c r="F80" s="69"/>
      <c r="G80" s="69"/>
    </row>
    <row r="81" spans="1:29" x14ac:dyDescent="0.25">
      <c r="F81" s="69"/>
      <c r="G81" s="69"/>
    </row>
    <row r="82" spans="1:29" x14ac:dyDescent="0.25">
      <c r="F82" s="69"/>
      <c r="G82" s="69"/>
    </row>
    <row r="83" spans="1:29" x14ac:dyDescent="0.25">
      <c r="A83" s="46"/>
      <c r="F83" s="69"/>
      <c r="G83" s="69"/>
    </row>
    <row r="84" spans="1:29" x14ac:dyDescent="0.25">
      <c r="A84" s="73"/>
      <c r="F84" s="69"/>
      <c r="G84" s="69"/>
    </row>
    <row r="85" spans="1:29" x14ac:dyDescent="0.25">
      <c r="F85" s="69"/>
      <c r="G85" s="69"/>
    </row>
    <row r="86" spans="1:29" x14ac:dyDescent="0.25">
      <c r="F86" s="69"/>
      <c r="G86" s="69"/>
      <c r="I86" s="102"/>
      <c r="J86" s="69"/>
      <c r="K86" s="87"/>
      <c r="L86" s="69"/>
    </row>
    <row r="87" spans="1:29" x14ac:dyDescent="0.25">
      <c r="F87" s="69"/>
      <c r="G87" s="69"/>
    </row>
    <row r="88" spans="1:29" x14ac:dyDescent="0.25">
      <c r="F88" s="69"/>
      <c r="G88" s="69"/>
      <c r="AC88" s="53"/>
    </row>
  </sheetData>
  <mergeCells count="2">
    <mergeCell ref="A61:H61"/>
    <mergeCell ref="A62:H62"/>
  </mergeCells>
  <pageMargins left="0.7" right="0.7" top="0.75" bottom="0.75" header="0.3" footer="0.3"/>
  <pageSetup paperSize="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9F7D-CF1B-49F9-A723-87A08DE0A85C}">
  <sheetPr>
    <pageSetUpPr fitToPage="1"/>
  </sheetPr>
  <dimension ref="A1:AC89"/>
  <sheetViews>
    <sheetView topLeftCell="B26" workbookViewId="0">
      <selection activeCell="D11" sqref="D11"/>
    </sheetView>
  </sheetViews>
  <sheetFormatPr defaultRowHeight="15" x14ac:dyDescent="0.25"/>
  <cols>
    <col min="1" max="1" width="61" bestFit="1" customWidth="1"/>
    <col min="2" max="2" width="28.42578125" customWidth="1"/>
    <col min="3" max="3" width="11.5703125" bestFit="1" customWidth="1"/>
    <col min="4" max="4" width="4.42578125" style="46" bestFit="1" customWidth="1"/>
    <col min="5" max="5" width="24.140625" style="52" hidden="1" customWidth="1"/>
    <col min="6" max="6" width="13" style="49" hidden="1" customWidth="1"/>
    <col min="7" max="7" width="14.28515625" style="49" hidden="1" customWidth="1"/>
    <col min="8" max="8" width="12.5703125" style="64" bestFit="1" customWidth="1"/>
    <col min="9" max="9" width="11.5703125" style="94" bestFit="1" customWidth="1"/>
    <col min="10" max="10" width="5.7109375" style="70" customWidth="1"/>
    <col min="11" max="11" width="13.42578125" style="64" customWidth="1"/>
    <col min="12" max="12" width="12.5703125" style="70" bestFit="1" customWidth="1"/>
    <col min="13" max="13" width="30.5703125" style="1" customWidth="1"/>
  </cols>
  <sheetData>
    <row r="1" spans="1:29" ht="98.25" customHeight="1" x14ac:dyDescent="0.25">
      <c r="C1" s="88">
        <v>45688</v>
      </c>
    </row>
    <row r="2" spans="1:29" ht="38.25" customHeight="1" x14ac:dyDescent="0.3">
      <c r="A2" s="47" t="s">
        <v>1</v>
      </c>
      <c r="B2" s="3"/>
      <c r="C2" s="3"/>
    </row>
    <row r="3" spans="1:29" x14ac:dyDescent="0.25">
      <c r="A3" s="2"/>
      <c r="B3" s="2"/>
      <c r="C3" s="2"/>
      <c r="D3" s="46" t="s">
        <v>2</v>
      </c>
      <c r="F3" s="50"/>
      <c r="G3" s="50"/>
    </row>
    <row r="4" spans="1:29" ht="34.5" x14ac:dyDescent="0.4">
      <c r="A4" s="2"/>
      <c r="B4" s="2"/>
      <c r="C4" s="2"/>
      <c r="F4" s="50"/>
      <c r="G4" s="50"/>
      <c r="H4" s="90" t="s">
        <v>39</v>
      </c>
      <c r="I4" s="95" t="s">
        <v>40</v>
      </c>
      <c r="J4" s="54"/>
      <c r="K4" s="85" t="s">
        <v>41</v>
      </c>
      <c r="L4" s="64" t="s">
        <v>40</v>
      </c>
    </row>
    <row r="5" spans="1:29" x14ac:dyDescent="0.25">
      <c r="B5" s="5"/>
      <c r="C5" s="5"/>
    </row>
    <row r="6" spans="1:29" s="1" customFormat="1" x14ac:dyDescent="0.25">
      <c r="A6" s="80" t="s">
        <v>4</v>
      </c>
      <c r="B6" s="2"/>
      <c r="C6" s="2"/>
      <c r="D6" s="46"/>
      <c r="E6" s="52"/>
      <c r="F6" s="49"/>
      <c r="G6" s="49"/>
      <c r="H6" s="64"/>
      <c r="I6" s="94"/>
      <c r="J6" s="70"/>
      <c r="K6" s="64"/>
      <c r="L6" s="70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s="1" customFormat="1" x14ac:dyDescent="0.25">
      <c r="A7" t="s">
        <v>42</v>
      </c>
      <c r="B7" s="2"/>
      <c r="C7" s="2"/>
      <c r="D7" s="46">
        <v>1</v>
      </c>
      <c r="E7" s="52"/>
      <c r="F7" s="49"/>
      <c r="G7" s="49"/>
      <c r="H7" s="64">
        <v>46300</v>
      </c>
      <c r="I7" s="94"/>
      <c r="J7" s="70"/>
      <c r="K7" s="64">
        <v>46300</v>
      </c>
      <c r="L7" s="7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1" customFormat="1" x14ac:dyDescent="0.25">
      <c r="A8"/>
      <c r="B8" s="2"/>
      <c r="C8" s="2"/>
      <c r="D8" s="46"/>
      <c r="E8" s="52"/>
      <c r="F8" s="49"/>
      <c r="G8" s="49"/>
      <c r="H8" s="64"/>
      <c r="I8" s="94"/>
      <c r="J8" s="70"/>
      <c r="K8" s="64"/>
      <c r="L8" s="70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1" customFormat="1" x14ac:dyDescent="0.25">
      <c r="A9" s="5" t="s">
        <v>5</v>
      </c>
      <c r="B9"/>
      <c r="C9"/>
      <c r="D9" s="46" t="s">
        <v>6</v>
      </c>
      <c r="E9" s="52"/>
      <c r="F9" s="49"/>
      <c r="G9" s="50"/>
      <c r="H9" s="64">
        <v>3860</v>
      </c>
      <c r="I9" s="94"/>
      <c r="J9" s="70"/>
      <c r="K9" s="64">
        <v>3860</v>
      </c>
      <c r="L9" s="70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1" customFormat="1" x14ac:dyDescent="0.25">
      <c r="A10" s="5" t="s">
        <v>7</v>
      </c>
      <c r="B10" s="5" t="s">
        <v>8</v>
      </c>
      <c r="C10" s="5"/>
      <c r="D10" s="46"/>
      <c r="E10" s="52"/>
      <c r="F10" s="49"/>
      <c r="G10" s="49"/>
      <c r="H10" s="64">
        <v>1800</v>
      </c>
      <c r="I10" s="94"/>
      <c r="J10" s="70"/>
      <c r="K10" s="64">
        <v>1800</v>
      </c>
      <c r="L10" s="7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x14ac:dyDescent="0.25">
      <c r="A11" s="5" t="s">
        <v>9</v>
      </c>
      <c r="B11" s="63"/>
      <c r="C11" s="63"/>
      <c r="H11" s="64">
        <v>1500</v>
      </c>
      <c r="K11" s="64">
        <v>1500</v>
      </c>
    </row>
    <row r="12" spans="1:29" s="1" customFormat="1" x14ac:dyDescent="0.25">
      <c r="A12"/>
      <c r="B12"/>
      <c r="C12"/>
      <c r="D12" s="46"/>
      <c r="E12" s="52"/>
      <c r="F12" s="49"/>
      <c r="G12" s="50"/>
      <c r="H12" s="64"/>
      <c r="I12" s="94"/>
      <c r="J12" s="70"/>
      <c r="K12" s="64"/>
      <c r="L12" s="7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s="1" customFormat="1" ht="45" x14ac:dyDescent="0.25">
      <c r="A13" t="s">
        <v>46</v>
      </c>
      <c r="B13" s="5" t="s">
        <v>11</v>
      </c>
      <c r="C13" s="5"/>
      <c r="D13" s="46">
        <v>1</v>
      </c>
      <c r="E13" s="52"/>
      <c r="F13" s="49"/>
      <c r="G13" s="49">
        <v>5850</v>
      </c>
      <c r="H13" s="64">
        <f>SUM(G13*1.5)</f>
        <v>8775</v>
      </c>
      <c r="I13" s="94"/>
      <c r="J13" s="70"/>
      <c r="K13" s="64">
        <v>8775</v>
      </c>
      <c r="L13" s="70"/>
      <c r="M13" s="103" t="s">
        <v>45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1" customFormat="1" ht="23.25" customHeight="1" x14ac:dyDescent="0.25">
      <c r="A14" t="s">
        <v>12</v>
      </c>
      <c r="B14"/>
      <c r="C14"/>
      <c r="D14" s="46">
        <v>15</v>
      </c>
      <c r="E14" s="51" t="s">
        <v>13</v>
      </c>
      <c r="F14" s="49">
        <v>30</v>
      </c>
      <c r="G14" s="49">
        <f>SUM(F14*D14)</f>
        <v>450</v>
      </c>
      <c r="H14" s="64">
        <f t="shared" ref="H14:H25" si="0">SUM(G14*1.5)</f>
        <v>675</v>
      </c>
      <c r="I14" s="94"/>
      <c r="J14" s="70"/>
      <c r="K14" s="64">
        <v>675</v>
      </c>
      <c r="L14" s="70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1" customFormat="1" x14ac:dyDescent="0.25">
      <c r="A15" t="s">
        <v>14</v>
      </c>
      <c r="B15"/>
      <c r="C15"/>
      <c r="D15" s="46">
        <v>3</v>
      </c>
      <c r="E15" s="52"/>
      <c r="F15" s="49">
        <v>150</v>
      </c>
      <c r="G15" s="49">
        <f>SUM(F15*D15)</f>
        <v>450</v>
      </c>
      <c r="H15" s="64">
        <f t="shared" si="0"/>
        <v>675</v>
      </c>
      <c r="I15" s="94"/>
      <c r="J15" s="70"/>
      <c r="K15" s="64">
        <v>675</v>
      </c>
      <c r="L15" s="70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1" customFormat="1" x14ac:dyDescent="0.25">
      <c r="A16" t="s">
        <v>15</v>
      </c>
      <c r="B16"/>
      <c r="C16"/>
      <c r="D16" s="46">
        <v>6</v>
      </c>
      <c r="E16" s="52"/>
      <c r="F16" s="49">
        <v>60</v>
      </c>
      <c r="G16" s="49">
        <f>SUM(F16*D16)</f>
        <v>360</v>
      </c>
      <c r="H16" s="64">
        <f t="shared" si="0"/>
        <v>540</v>
      </c>
      <c r="I16" s="94"/>
      <c r="J16" s="70"/>
      <c r="K16" s="64">
        <v>540</v>
      </c>
      <c r="L16" s="70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8" spans="1:29" s="1" customFormat="1" ht="29.25" customHeight="1" x14ac:dyDescent="0.25">
      <c r="A18" t="s">
        <v>16</v>
      </c>
      <c r="B18"/>
      <c r="C18"/>
      <c r="D18" s="46">
        <v>6</v>
      </c>
      <c r="E18" s="51" t="s">
        <v>17</v>
      </c>
      <c r="F18" s="49">
        <v>127</v>
      </c>
      <c r="G18" s="49">
        <f>SUM(F18*D18)</f>
        <v>762</v>
      </c>
      <c r="H18" s="64">
        <f t="shared" si="0"/>
        <v>1143</v>
      </c>
      <c r="I18" s="94"/>
      <c r="J18" s="70"/>
      <c r="K18" s="64">
        <v>1143</v>
      </c>
      <c r="L18" s="70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30" x14ac:dyDescent="0.25">
      <c r="A19" t="s">
        <v>18</v>
      </c>
      <c r="B19" t="s">
        <v>19</v>
      </c>
      <c r="D19" s="46">
        <v>12</v>
      </c>
      <c r="E19" s="52" t="s">
        <v>20</v>
      </c>
      <c r="F19" s="66">
        <v>112</v>
      </c>
      <c r="G19" s="49">
        <f t="shared" ref="G19" si="1">SUM(F19*D19)</f>
        <v>1344</v>
      </c>
      <c r="H19" s="91">
        <f t="shared" si="0"/>
        <v>2016</v>
      </c>
      <c r="I19" s="97"/>
      <c r="J19" s="92"/>
      <c r="K19" s="91">
        <v>1044</v>
      </c>
      <c r="L19"/>
      <c r="M19" s="104" t="s">
        <v>43</v>
      </c>
    </row>
    <row r="21" spans="1:29" x14ac:dyDescent="0.25">
      <c r="A21" t="s">
        <v>21</v>
      </c>
      <c r="D21" s="46">
        <v>20</v>
      </c>
      <c r="E21" s="52" t="s">
        <v>22</v>
      </c>
      <c r="F21" s="49">
        <v>157</v>
      </c>
      <c r="G21" s="49">
        <f>SUM(F21*D21)</f>
        <v>3140</v>
      </c>
      <c r="H21" s="64">
        <f t="shared" si="0"/>
        <v>4710</v>
      </c>
      <c r="K21" s="64">
        <v>4710</v>
      </c>
    </row>
    <row r="22" spans="1:29" x14ac:dyDescent="0.25">
      <c r="A22" t="s">
        <v>23</v>
      </c>
      <c r="D22" s="46">
        <v>40</v>
      </c>
      <c r="E22" s="52" t="s">
        <v>20</v>
      </c>
      <c r="F22" s="66">
        <v>104</v>
      </c>
      <c r="G22" s="49">
        <f>SUM(F22*D22)</f>
        <v>4160</v>
      </c>
      <c r="H22" s="91">
        <f t="shared" si="0"/>
        <v>6240</v>
      </c>
      <c r="I22" s="97"/>
      <c r="J22" s="92"/>
      <c r="K22" s="91">
        <v>3480</v>
      </c>
      <c r="L22"/>
    </row>
    <row r="23" spans="1:29" x14ac:dyDescent="0.25">
      <c r="M23"/>
    </row>
    <row r="24" spans="1:29" x14ac:dyDescent="0.25">
      <c r="A24" s="5" t="s">
        <v>24</v>
      </c>
      <c r="B24" s="5"/>
      <c r="C24" s="5"/>
      <c r="G24" s="49">
        <v>600</v>
      </c>
      <c r="H24" s="64">
        <f t="shared" si="0"/>
        <v>900</v>
      </c>
      <c r="K24" s="64">
        <v>900</v>
      </c>
    </row>
    <row r="25" spans="1:29" x14ac:dyDescent="0.25">
      <c r="A25" t="s">
        <v>25</v>
      </c>
      <c r="D25" s="46">
        <v>24</v>
      </c>
      <c r="E25" s="74" t="s">
        <v>13</v>
      </c>
      <c r="F25" s="49">
        <v>18</v>
      </c>
      <c r="G25" s="49">
        <f>SUM(F25*D25)</f>
        <v>432</v>
      </c>
      <c r="H25" s="64">
        <f t="shared" si="0"/>
        <v>648</v>
      </c>
      <c r="K25" s="64">
        <v>648</v>
      </c>
    </row>
    <row r="26" spans="1:29" ht="27" customHeight="1" x14ac:dyDescent="0.25">
      <c r="E26" s="51"/>
      <c r="G26" s="78">
        <f>SUM(G13:G25)</f>
        <v>17548</v>
      </c>
      <c r="I26" s="96">
        <f>SUM(H7:H25)</f>
        <v>79782</v>
      </c>
      <c r="J26" s="83"/>
      <c r="K26" s="83"/>
      <c r="L26" s="83">
        <f>SUM(K7:K25)</f>
        <v>76050</v>
      </c>
    </row>
    <row r="27" spans="1:29" ht="15.75" customHeight="1" x14ac:dyDescent="0.25">
      <c r="A27" s="79" t="s">
        <v>26</v>
      </c>
      <c r="E27" s="51"/>
      <c r="F27" s="77">
        <f>SUM(G27-G26)</f>
        <v>8774</v>
      </c>
      <c r="G27" s="78">
        <f>SUM(H13:H25)</f>
        <v>26322</v>
      </c>
      <c r="H27" s="93"/>
    </row>
    <row r="28" spans="1:29" ht="45" x14ac:dyDescent="0.25">
      <c r="A28" s="5" t="s">
        <v>27</v>
      </c>
      <c r="B28" s="5"/>
      <c r="C28" s="5"/>
      <c r="H28" s="84">
        <v>4400</v>
      </c>
      <c r="K28" s="64">
        <v>4400</v>
      </c>
    </row>
    <row r="29" spans="1:29" ht="30" x14ac:dyDescent="0.25">
      <c r="A29" s="5" t="s">
        <v>44</v>
      </c>
      <c r="B29" s="5"/>
      <c r="C29" s="64">
        <v>12000</v>
      </c>
    </row>
    <row r="30" spans="1:29" x14ac:dyDescent="0.25">
      <c r="A30" s="5"/>
      <c r="B30" s="5"/>
      <c r="C30" s="5"/>
    </row>
    <row r="31" spans="1:29" x14ac:dyDescent="0.25">
      <c r="A31" s="5" t="s">
        <v>28</v>
      </c>
      <c r="B31" s="63"/>
      <c r="C31" s="63"/>
      <c r="H31" s="64">
        <v>3600</v>
      </c>
      <c r="K31" s="64">
        <v>3600</v>
      </c>
    </row>
    <row r="32" spans="1:29" x14ac:dyDescent="0.25">
      <c r="A32" s="5" t="s">
        <v>29</v>
      </c>
      <c r="B32" s="5"/>
      <c r="C32" s="5"/>
      <c r="H32" s="64">
        <v>2870</v>
      </c>
      <c r="K32" s="64">
        <v>2870</v>
      </c>
    </row>
    <row r="33" spans="1:29" x14ac:dyDescent="0.25">
      <c r="A33" s="5" t="s">
        <v>30</v>
      </c>
      <c r="B33" s="5"/>
      <c r="C33" s="5"/>
      <c r="H33" s="64">
        <v>450</v>
      </c>
      <c r="K33" s="64">
        <v>450</v>
      </c>
    </row>
    <row r="34" spans="1:29" x14ac:dyDescent="0.25">
      <c r="A34" s="5" t="s">
        <v>31</v>
      </c>
      <c r="B34" s="5"/>
      <c r="C34" s="5"/>
      <c r="H34" s="64">
        <v>1200</v>
      </c>
      <c r="K34" s="64">
        <v>1200</v>
      </c>
    </row>
    <row r="35" spans="1:29" s="1" customFormat="1" x14ac:dyDescent="0.25">
      <c r="A35" s="5" t="s">
        <v>7</v>
      </c>
      <c r="B35" s="5" t="s">
        <v>8</v>
      </c>
      <c r="C35" s="5"/>
      <c r="D35" s="46"/>
      <c r="E35" s="52"/>
      <c r="F35" s="49"/>
      <c r="G35" s="49"/>
      <c r="H35" s="64">
        <v>700</v>
      </c>
      <c r="I35" s="94"/>
      <c r="J35" s="70"/>
      <c r="K35" s="64">
        <v>700</v>
      </c>
      <c r="L35" s="70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25">
      <c r="G36" s="50"/>
    </row>
    <row r="37" spans="1:29" ht="33.75" customHeight="1" x14ac:dyDescent="0.25">
      <c r="A37" t="s">
        <v>46</v>
      </c>
      <c r="B37" s="5" t="s">
        <v>11</v>
      </c>
      <c r="C37" s="5"/>
      <c r="D37" s="46">
        <v>1</v>
      </c>
      <c r="G37" s="49">
        <v>5850</v>
      </c>
      <c r="H37" s="64">
        <f>SUM(G37*1.5)</f>
        <v>8775</v>
      </c>
      <c r="K37" s="64">
        <v>8775</v>
      </c>
      <c r="M37" s="103" t="s">
        <v>45</v>
      </c>
    </row>
    <row r="38" spans="1:29" x14ac:dyDescent="0.25">
      <c r="A38" t="s">
        <v>12</v>
      </c>
      <c r="D38" s="46">
        <v>15</v>
      </c>
      <c r="E38" s="74" t="s">
        <v>13</v>
      </c>
      <c r="F38" s="49">
        <v>30</v>
      </c>
      <c r="G38" s="49">
        <f>SUM(F38*D38)</f>
        <v>450</v>
      </c>
      <c r="H38" s="64">
        <f t="shared" ref="H38:H49" si="2">SUM(G38*1.5)</f>
        <v>675</v>
      </c>
      <c r="K38" s="64">
        <v>675</v>
      </c>
    </row>
    <row r="39" spans="1:29" x14ac:dyDescent="0.25">
      <c r="A39" t="s">
        <v>33</v>
      </c>
      <c r="D39" s="46">
        <v>3</v>
      </c>
      <c r="E39" s="75"/>
      <c r="F39" s="49">
        <v>150</v>
      </c>
      <c r="G39" s="49">
        <f>SUM(F39*D39)</f>
        <v>450</v>
      </c>
      <c r="H39" s="64">
        <f t="shared" si="2"/>
        <v>675</v>
      </c>
      <c r="K39" s="64">
        <v>675</v>
      </c>
    </row>
    <row r="40" spans="1:29" x14ac:dyDescent="0.25">
      <c r="A40" t="s">
        <v>15</v>
      </c>
      <c r="D40" s="46">
        <v>6</v>
      </c>
      <c r="E40" s="75"/>
      <c r="F40" s="49">
        <v>60</v>
      </c>
      <c r="G40" s="49">
        <f>SUM(F40*D40)</f>
        <v>360</v>
      </c>
      <c r="H40" s="64">
        <f t="shared" si="2"/>
        <v>540</v>
      </c>
      <c r="K40" s="64">
        <v>540</v>
      </c>
    </row>
    <row r="41" spans="1:29" x14ac:dyDescent="0.25">
      <c r="E41" s="75"/>
    </row>
    <row r="42" spans="1:29" ht="20.25" customHeight="1" x14ac:dyDescent="0.25">
      <c r="A42" t="s">
        <v>16</v>
      </c>
      <c r="D42" s="46">
        <v>6</v>
      </c>
      <c r="E42" s="76" t="s">
        <v>17</v>
      </c>
      <c r="F42" s="49">
        <v>127</v>
      </c>
      <c r="G42" s="49">
        <f>SUM(F42*D42)</f>
        <v>762</v>
      </c>
      <c r="H42" s="64">
        <f t="shared" si="2"/>
        <v>1143</v>
      </c>
      <c r="K42" s="64">
        <v>1143</v>
      </c>
    </row>
    <row r="43" spans="1:29" x14ac:dyDescent="0.25">
      <c r="A43" t="s">
        <v>18</v>
      </c>
      <c r="B43" t="s">
        <v>19</v>
      </c>
      <c r="D43" s="46">
        <v>12</v>
      </c>
      <c r="E43" s="75" t="s">
        <v>20</v>
      </c>
      <c r="F43" s="81">
        <v>112</v>
      </c>
      <c r="G43" s="49">
        <f t="shared" ref="G43" si="3">SUM(F43*D43)</f>
        <v>1344</v>
      </c>
      <c r="H43" s="91">
        <f t="shared" si="2"/>
        <v>2016</v>
      </c>
      <c r="I43" s="97"/>
      <c r="J43" s="92"/>
      <c r="K43" s="91">
        <v>1044</v>
      </c>
      <c r="L43"/>
      <c r="M43" s="67"/>
    </row>
    <row r="44" spans="1:29" x14ac:dyDescent="0.25">
      <c r="E44" s="75"/>
      <c r="F44" s="66"/>
      <c r="G44" s="66"/>
      <c r="H44"/>
      <c r="I44" s="98"/>
      <c r="J44" s="84"/>
      <c r="K44" s="84"/>
      <c r="L44" s="84"/>
      <c r="M44" s="67"/>
    </row>
    <row r="45" spans="1:29" x14ac:dyDescent="0.25">
      <c r="E45" s="75"/>
    </row>
    <row r="46" spans="1:29" x14ac:dyDescent="0.25">
      <c r="A46" t="s">
        <v>34</v>
      </c>
      <c r="B46" t="s">
        <v>35</v>
      </c>
      <c r="D46" s="46">
        <v>16</v>
      </c>
      <c r="E46" s="75" t="s">
        <v>22</v>
      </c>
      <c r="F46" s="49">
        <v>157</v>
      </c>
      <c r="G46" s="49">
        <f>SUM(F46*D46)</f>
        <v>2512</v>
      </c>
      <c r="H46" s="64">
        <f t="shared" si="2"/>
        <v>3768</v>
      </c>
      <c r="K46" s="64">
        <v>3768</v>
      </c>
      <c r="M46" s="82"/>
    </row>
    <row r="47" spans="1:29" x14ac:dyDescent="0.25">
      <c r="A47" t="s">
        <v>23</v>
      </c>
      <c r="D47" s="46">
        <v>32</v>
      </c>
      <c r="E47" s="75" t="s">
        <v>20</v>
      </c>
      <c r="F47" s="81">
        <v>103</v>
      </c>
      <c r="G47" s="49">
        <f>SUM(F47*D47)</f>
        <v>3296</v>
      </c>
      <c r="H47" s="91">
        <f t="shared" si="2"/>
        <v>4944</v>
      </c>
      <c r="I47" s="97"/>
      <c r="J47" s="92"/>
      <c r="K47" s="91">
        <v>2784</v>
      </c>
      <c r="L47"/>
    </row>
    <row r="48" spans="1:29" x14ac:dyDescent="0.25">
      <c r="E48" s="75"/>
      <c r="M48"/>
    </row>
    <row r="49" spans="1:13" x14ac:dyDescent="0.25">
      <c r="A49" s="5" t="s">
        <v>36</v>
      </c>
      <c r="B49" s="5"/>
      <c r="C49" s="5"/>
      <c r="E49" s="75"/>
      <c r="G49" s="49">
        <v>600</v>
      </c>
      <c r="H49" s="64">
        <f t="shared" si="2"/>
        <v>900</v>
      </c>
      <c r="K49" s="64">
        <v>900</v>
      </c>
    </row>
    <row r="50" spans="1:13" x14ac:dyDescent="0.25">
      <c r="A50" t="s">
        <v>25</v>
      </c>
      <c r="D50" s="46">
        <v>20</v>
      </c>
      <c r="E50" s="74" t="s">
        <v>13</v>
      </c>
      <c r="F50" s="49">
        <v>18</v>
      </c>
      <c r="G50" s="49">
        <f>SUM(F50*D50)</f>
        <v>360</v>
      </c>
      <c r="H50" s="64">
        <v>650</v>
      </c>
      <c r="K50" s="64">
        <v>650</v>
      </c>
    </row>
    <row r="51" spans="1:13" x14ac:dyDescent="0.25">
      <c r="E51" s="75"/>
      <c r="G51" s="78">
        <f>SUM(G37:G50)</f>
        <v>15984</v>
      </c>
      <c r="I51" s="96">
        <f>SUM(H28:H50)</f>
        <v>37306</v>
      </c>
      <c r="J51" s="83"/>
      <c r="K51" s="83"/>
      <c r="L51" s="83">
        <f>SUM(K28:K50)</f>
        <v>34174</v>
      </c>
    </row>
    <row r="52" spans="1:13" ht="17.25" x14ac:dyDescent="0.25">
      <c r="F52" s="77">
        <f>SUM(G52-G51)</f>
        <v>8102</v>
      </c>
      <c r="G52" s="78">
        <f>SUM(H37:H50)</f>
        <v>24086</v>
      </c>
      <c r="H52" s="64">
        <f>SUM(H5:H50)</f>
        <v>117088</v>
      </c>
      <c r="K52" s="64">
        <f>SUM(K5:K51)</f>
        <v>110224</v>
      </c>
    </row>
    <row r="53" spans="1:13" x14ac:dyDescent="0.25">
      <c r="A53" s="62"/>
      <c r="B53" s="62"/>
      <c r="C53" s="62"/>
      <c r="H53" s="64" t="s">
        <v>37</v>
      </c>
      <c r="K53" s="64" t="s">
        <v>37</v>
      </c>
      <c r="M53" s="89">
        <f>SUM(H52-K52)</f>
        <v>6864</v>
      </c>
    </row>
    <row r="54" spans="1:13" x14ac:dyDescent="0.25">
      <c r="F54" s="69"/>
      <c r="G54" s="69"/>
    </row>
    <row r="55" spans="1:13" x14ac:dyDescent="0.25">
      <c r="F55" s="69"/>
      <c r="G55" s="69"/>
    </row>
    <row r="56" spans="1:13" x14ac:dyDescent="0.25">
      <c r="A56" t="s">
        <v>38</v>
      </c>
      <c r="F56" s="69"/>
      <c r="G56" s="69"/>
    </row>
    <row r="57" spans="1:13" x14ac:dyDescent="0.25">
      <c r="F57" s="69"/>
      <c r="G57" s="69"/>
    </row>
    <row r="58" spans="1:13" ht="17.25" x14ac:dyDescent="0.4">
      <c r="F58" s="69"/>
      <c r="G58" s="69"/>
      <c r="H58" s="71"/>
      <c r="I58" s="99"/>
      <c r="J58" s="71"/>
      <c r="K58" s="71"/>
      <c r="L58" s="71"/>
      <c r="M58" s="4"/>
    </row>
    <row r="59" spans="1:13" ht="17.25" x14ac:dyDescent="0.4">
      <c r="F59" s="69"/>
      <c r="G59" s="69"/>
      <c r="H59" s="71"/>
      <c r="I59" s="99"/>
      <c r="J59" s="71"/>
      <c r="K59" s="71"/>
      <c r="L59" s="71"/>
      <c r="M59" s="4"/>
    </row>
    <row r="60" spans="1:13" ht="17.25" x14ac:dyDescent="0.4">
      <c r="F60" s="69"/>
      <c r="G60" s="69"/>
      <c r="H60" s="71"/>
      <c r="I60" s="99"/>
      <c r="J60" s="71"/>
      <c r="K60" s="71"/>
      <c r="L60" s="71"/>
      <c r="M60" s="4"/>
    </row>
    <row r="61" spans="1:13" ht="38.25" customHeight="1" x14ac:dyDescent="0.25">
      <c r="F61" s="69"/>
      <c r="G61" s="69"/>
    </row>
    <row r="62" spans="1:13" x14ac:dyDescent="0.25">
      <c r="A62" s="148"/>
      <c r="B62" s="148"/>
      <c r="C62" s="148"/>
      <c r="D62" s="148"/>
      <c r="E62" s="148"/>
      <c r="F62" s="148"/>
      <c r="G62" s="148"/>
      <c r="H62" s="148"/>
      <c r="I62" s="100"/>
      <c r="J62" s="72"/>
      <c r="K62" s="86"/>
      <c r="L62" s="72"/>
      <c r="M62" s="11"/>
    </row>
    <row r="63" spans="1:13" ht="18.75" x14ac:dyDescent="0.25">
      <c r="A63" s="149"/>
      <c r="B63" s="149"/>
      <c r="C63" s="149"/>
      <c r="D63" s="149"/>
      <c r="E63" s="149"/>
      <c r="F63" s="149"/>
      <c r="G63" s="149"/>
      <c r="H63" s="149"/>
      <c r="I63" s="101"/>
      <c r="J63" s="12"/>
      <c r="K63" s="12"/>
      <c r="L63" s="12"/>
      <c r="M63" s="12"/>
    </row>
    <row r="64" spans="1:13" x14ac:dyDescent="0.25">
      <c r="A64" s="7"/>
      <c r="B64" s="7"/>
      <c r="C64" s="7"/>
      <c r="F64" s="69"/>
      <c r="G64" s="69"/>
    </row>
    <row r="65" spans="6:7" x14ac:dyDescent="0.25">
      <c r="F65" s="69"/>
      <c r="G65" s="69"/>
    </row>
    <row r="66" spans="6:7" x14ac:dyDescent="0.25">
      <c r="F66" s="69"/>
      <c r="G66" s="69"/>
    </row>
    <row r="67" spans="6:7" x14ac:dyDescent="0.25">
      <c r="F67" s="69"/>
      <c r="G67" s="69"/>
    </row>
    <row r="68" spans="6:7" x14ac:dyDescent="0.25">
      <c r="F68" s="69"/>
      <c r="G68" s="69"/>
    </row>
    <row r="69" spans="6:7" x14ac:dyDescent="0.25">
      <c r="F69" s="69"/>
      <c r="G69" s="69"/>
    </row>
    <row r="70" spans="6:7" x14ac:dyDescent="0.25">
      <c r="F70" s="69"/>
      <c r="G70" s="69"/>
    </row>
    <row r="71" spans="6:7" x14ac:dyDescent="0.25">
      <c r="F71" s="69"/>
      <c r="G71" s="69"/>
    </row>
    <row r="72" spans="6:7" x14ac:dyDescent="0.25">
      <c r="F72" s="69"/>
      <c r="G72" s="69"/>
    </row>
    <row r="73" spans="6:7" x14ac:dyDescent="0.25">
      <c r="F73" s="69"/>
      <c r="G73" s="69"/>
    </row>
    <row r="74" spans="6:7" x14ac:dyDescent="0.25">
      <c r="F74" s="69"/>
      <c r="G74" s="69"/>
    </row>
    <row r="75" spans="6:7" x14ac:dyDescent="0.25">
      <c r="F75" s="69"/>
      <c r="G75" s="69"/>
    </row>
    <row r="76" spans="6:7" x14ac:dyDescent="0.25">
      <c r="F76" s="69"/>
      <c r="G76" s="69"/>
    </row>
    <row r="77" spans="6:7" x14ac:dyDescent="0.25">
      <c r="F77" s="69"/>
      <c r="G77" s="69"/>
    </row>
    <row r="78" spans="6:7" x14ac:dyDescent="0.25">
      <c r="F78" s="69"/>
      <c r="G78" s="69"/>
    </row>
    <row r="79" spans="6:7" x14ac:dyDescent="0.25">
      <c r="F79" s="69"/>
      <c r="G79" s="69"/>
    </row>
    <row r="80" spans="6:7" x14ac:dyDescent="0.25">
      <c r="F80" s="69"/>
      <c r="G80" s="69"/>
    </row>
    <row r="81" spans="1:29" x14ac:dyDescent="0.25">
      <c r="F81" s="69"/>
      <c r="G81" s="69"/>
    </row>
    <row r="82" spans="1:29" x14ac:dyDescent="0.25">
      <c r="F82" s="69"/>
      <c r="G82" s="69"/>
    </row>
    <row r="83" spans="1:29" x14ac:dyDescent="0.25">
      <c r="F83" s="69"/>
      <c r="G83" s="69"/>
    </row>
    <row r="84" spans="1:29" x14ac:dyDescent="0.25">
      <c r="A84" s="46"/>
      <c r="F84" s="69"/>
      <c r="G84" s="69"/>
    </row>
    <row r="85" spans="1:29" x14ac:dyDescent="0.25">
      <c r="A85" s="73"/>
      <c r="F85" s="69"/>
      <c r="G85" s="69"/>
    </row>
    <row r="86" spans="1:29" x14ac:dyDescent="0.25">
      <c r="F86" s="69"/>
      <c r="G86" s="69"/>
    </row>
    <row r="87" spans="1:29" x14ac:dyDescent="0.25">
      <c r="F87" s="69"/>
      <c r="G87" s="69"/>
      <c r="I87" s="102"/>
      <c r="J87" s="69"/>
      <c r="K87" s="87"/>
      <c r="L87" s="69"/>
    </row>
    <row r="88" spans="1:29" x14ac:dyDescent="0.25">
      <c r="F88" s="69"/>
      <c r="G88" s="69"/>
    </row>
    <row r="89" spans="1:29" x14ac:dyDescent="0.25">
      <c r="F89" s="69"/>
      <c r="G89" s="69"/>
      <c r="AC89" s="53"/>
    </row>
  </sheetData>
  <mergeCells count="2">
    <mergeCell ref="A62:H62"/>
    <mergeCell ref="A63:H63"/>
  </mergeCells>
  <pageMargins left="0.7" right="0.7" top="0.75" bottom="0.75" header="0.3" footer="0.3"/>
  <pageSetup paperSize="8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8AA80-8898-4730-8EC1-DB693C3609F7}">
  <sheetPr>
    <pageSetUpPr fitToPage="1"/>
  </sheetPr>
  <dimension ref="A1:Y84"/>
  <sheetViews>
    <sheetView workbookViewId="0">
      <selection activeCell="C19" sqref="C19"/>
    </sheetView>
  </sheetViews>
  <sheetFormatPr defaultRowHeight="15" x14ac:dyDescent="0.25"/>
  <cols>
    <col min="1" max="1" width="62.7109375" customWidth="1"/>
    <col min="2" max="2" width="44.5703125" customWidth="1"/>
    <col min="3" max="3" width="6.5703125" style="46" customWidth="1"/>
    <col min="4" max="4" width="25.42578125" style="52" customWidth="1"/>
    <col min="5" max="6" width="12.5703125" style="49" customWidth="1"/>
    <col min="7" max="7" width="12.85546875" style="56" customWidth="1"/>
    <col min="8" max="9" width="13.140625" style="1" customWidth="1"/>
  </cols>
  <sheetData>
    <row r="1" spans="1:25" ht="83.25" customHeight="1" x14ac:dyDescent="0.25"/>
    <row r="2" spans="1:25" ht="38.25" customHeight="1" x14ac:dyDescent="0.3">
      <c r="A2" s="47" t="s">
        <v>1</v>
      </c>
      <c r="B2" s="3"/>
      <c r="G2" s="56" t="s">
        <v>47</v>
      </c>
    </row>
    <row r="3" spans="1:25" x14ac:dyDescent="0.25">
      <c r="A3" s="2"/>
      <c r="B3" s="2"/>
      <c r="E3" s="50" t="s">
        <v>48</v>
      </c>
      <c r="F3" s="50"/>
      <c r="G3" s="57">
        <v>45658</v>
      </c>
    </row>
    <row r="4" spans="1:25" x14ac:dyDescent="0.25">
      <c r="A4" s="2" t="s">
        <v>49</v>
      </c>
      <c r="B4" s="2"/>
      <c r="E4" s="50"/>
      <c r="F4" s="50"/>
      <c r="G4" s="57"/>
    </row>
    <row r="5" spans="1:25" x14ac:dyDescent="0.25">
      <c r="A5" s="5" t="s">
        <v>50</v>
      </c>
      <c r="B5" s="5"/>
      <c r="G5" s="56">
        <v>5060</v>
      </c>
    </row>
    <row r="6" spans="1:25" ht="15.75" thickBot="1" x14ac:dyDescent="0.3">
      <c r="A6" s="5" t="s">
        <v>7</v>
      </c>
      <c r="B6" s="5" t="s">
        <v>8</v>
      </c>
      <c r="G6" s="56">
        <v>2500</v>
      </c>
    </row>
    <row r="7" spans="1:25" s="1" customFormat="1" ht="15.75" thickBot="1" x14ac:dyDescent="0.3">
      <c r="A7"/>
      <c r="B7" s="2"/>
      <c r="C7" s="46" t="s">
        <v>2</v>
      </c>
      <c r="D7" s="52"/>
      <c r="E7" s="49"/>
      <c r="F7" s="49"/>
      <c r="G7" s="54"/>
      <c r="H7" s="48">
        <f>SUM(G5:G6)</f>
        <v>7560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s="1" customFormat="1" x14ac:dyDescent="0.25">
      <c r="A8" s="2" t="s">
        <v>4</v>
      </c>
      <c r="B8" s="2"/>
      <c r="C8" s="46"/>
      <c r="D8" s="52"/>
      <c r="E8" s="49"/>
      <c r="F8" s="49"/>
      <c r="G8" s="56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1" customFormat="1" x14ac:dyDescent="0.25">
      <c r="A9" t="s">
        <v>51</v>
      </c>
      <c r="B9" s="2"/>
      <c r="C9" s="46">
        <v>1</v>
      </c>
      <c r="D9" s="52"/>
      <c r="E9" s="49"/>
      <c r="F9" s="49"/>
      <c r="G9" s="56">
        <v>45700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1" customFormat="1" x14ac:dyDescent="0.25">
      <c r="A10"/>
      <c r="B10"/>
      <c r="C10" s="46"/>
      <c r="D10" s="52"/>
      <c r="E10" s="49"/>
      <c r="F10" s="50" t="s">
        <v>52</v>
      </c>
      <c r="G10" s="5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1" customFormat="1" x14ac:dyDescent="0.25">
      <c r="A11" t="s">
        <v>46</v>
      </c>
      <c r="B11" t="s">
        <v>53</v>
      </c>
      <c r="C11" s="46">
        <v>1</v>
      </c>
      <c r="D11" s="52"/>
      <c r="E11" s="49"/>
      <c r="F11" s="49">
        <v>6290</v>
      </c>
      <c r="G11" s="56">
        <f>SUM(F11*1.5)</f>
        <v>9435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1" customFormat="1" x14ac:dyDescent="0.25">
      <c r="A12" t="s">
        <v>54</v>
      </c>
      <c r="B12" t="s">
        <v>13</v>
      </c>
      <c r="C12" s="46">
        <v>15</v>
      </c>
      <c r="D12" s="52"/>
      <c r="E12" s="49">
        <v>30</v>
      </c>
      <c r="F12" s="49">
        <f>SUM(E12*C12)</f>
        <v>450</v>
      </c>
      <c r="G12" s="56">
        <f t="shared" ref="G12:G23" si="0">SUM(F12*1.5)</f>
        <v>675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1" customFormat="1" x14ac:dyDescent="0.25">
      <c r="A13" t="s">
        <v>55</v>
      </c>
      <c r="B13"/>
      <c r="C13" s="46">
        <v>3</v>
      </c>
      <c r="D13" s="52"/>
      <c r="E13" s="49">
        <v>150</v>
      </c>
      <c r="F13" s="49">
        <f>SUM(E13*C13)</f>
        <v>450</v>
      </c>
      <c r="G13" s="56">
        <f t="shared" si="0"/>
        <v>675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1" customFormat="1" x14ac:dyDescent="0.25">
      <c r="A14" t="s">
        <v>15</v>
      </c>
      <c r="B14"/>
      <c r="C14" s="46">
        <v>6</v>
      </c>
      <c r="D14" s="52"/>
      <c r="E14" s="49">
        <v>60</v>
      </c>
      <c r="F14" s="49">
        <f>SUM(E14*C14)</f>
        <v>360</v>
      </c>
      <c r="G14" s="56">
        <f t="shared" si="0"/>
        <v>540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6" spans="1:25" ht="39.75" customHeight="1" x14ac:dyDescent="0.25">
      <c r="A16" t="s">
        <v>16</v>
      </c>
      <c r="B16" t="s">
        <v>56</v>
      </c>
      <c r="C16" s="46">
        <v>6</v>
      </c>
      <c r="D16" s="51" t="s">
        <v>17</v>
      </c>
      <c r="E16" s="49">
        <v>122</v>
      </c>
      <c r="F16" s="49">
        <f>SUM(E16*C16)</f>
        <v>732</v>
      </c>
      <c r="G16" s="56">
        <f t="shared" si="0"/>
        <v>1098</v>
      </c>
    </row>
    <row r="17" spans="1:25" x14ac:dyDescent="0.25">
      <c r="A17" t="s">
        <v>57</v>
      </c>
      <c r="B17" t="s">
        <v>58</v>
      </c>
      <c r="C17" s="46">
        <v>12</v>
      </c>
      <c r="E17" s="66">
        <v>58</v>
      </c>
      <c r="F17" s="66">
        <f t="shared" ref="F17" si="1">SUM(E17*C17)</f>
        <v>696</v>
      </c>
      <c r="G17" s="105">
        <f>SUM(F17*1.5)</f>
        <v>1044</v>
      </c>
      <c r="H17"/>
      <c r="I17" s="67"/>
    </row>
    <row r="19" spans="1:25" x14ac:dyDescent="0.25">
      <c r="A19" t="s">
        <v>34</v>
      </c>
      <c r="B19" t="s">
        <v>35</v>
      </c>
      <c r="C19" s="46">
        <v>20</v>
      </c>
      <c r="D19" s="52" t="s">
        <v>22</v>
      </c>
      <c r="E19" s="49">
        <v>152</v>
      </c>
      <c r="F19" s="49">
        <f>SUM(E19*C19)</f>
        <v>3040</v>
      </c>
      <c r="G19" s="56">
        <f t="shared" si="0"/>
        <v>4560</v>
      </c>
    </row>
    <row r="20" spans="1:25" x14ac:dyDescent="0.25">
      <c r="A20" t="s">
        <v>59</v>
      </c>
      <c r="B20" t="s">
        <v>60</v>
      </c>
      <c r="C20" s="46">
        <v>40</v>
      </c>
      <c r="E20" s="66">
        <v>58</v>
      </c>
      <c r="F20" s="66">
        <f>SUM(E20*C20)</f>
        <v>2320</v>
      </c>
      <c r="G20" s="105">
        <f>SUM(F20*1.5)</f>
        <v>3480</v>
      </c>
      <c r="H20"/>
      <c r="I20" s="67"/>
    </row>
    <row r="21" spans="1:25" x14ac:dyDescent="0.25">
      <c r="G21" s="56">
        <f t="shared" si="0"/>
        <v>0</v>
      </c>
      <c r="I21"/>
    </row>
    <row r="22" spans="1:25" x14ac:dyDescent="0.25">
      <c r="A22" s="5" t="s">
        <v>61</v>
      </c>
      <c r="B22" s="5"/>
      <c r="C22" s="46">
        <v>26</v>
      </c>
      <c r="F22" s="49">
        <v>300</v>
      </c>
      <c r="G22" s="56">
        <f t="shared" si="0"/>
        <v>450</v>
      </c>
    </row>
    <row r="23" spans="1:25" ht="15.75" thickBot="1" x14ac:dyDescent="0.3">
      <c r="A23" t="s">
        <v>62</v>
      </c>
      <c r="B23" t="s">
        <v>13</v>
      </c>
      <c r="C23" s="46">
        <v>20</v>
      </c>
      <c r="E23" s="49">
        <v>18</v>
      </c>
      <c r="F23" s="49">
        <f>SUM(E23*C23)</f>
        <v>360</v>
      </c>
      <c r="G23" s="56">
        <f t="shared" si="0"/>
        <v>540</v>
      </c>
    </row>
    <row r="24" spans="1:25" ht="15.75" customHeight="1" thickBot="1" x14ac:dyDescent="0.3">
      <c r="D24" s="51"/>
      <c r="G24" s="55"/>
      <c r="H24" s="48">
        <f>SUM(G9:G23)</f>
        <v>68197</v>
      </c>
    </row>
    <row r="25" spans="1:25" ht="15.75" customHeight="1" x14ac:dyDescent="0.25">
      <c r="A25" s="65" t="s">
        <v>26</v>
      </c>
      <c r="D25" s="51"/>
      <c r="G25" s="59"/>
    </row>
    <row r="26" spans="1:25" x14ac:dyDescent="0.25">
      <c r="A26" s="5" t="s">
        <v>44</v>
      </c>
      <c r="B26" s="5"/>
      <c r="G26" s="56">
        <v>12000</v>
      </c>
    </row>
    <row r="27" spans="1:25" x14ac:dyDescent="0.25">
      <c r="A27" s="5" t="s">
        <v>63</v>
      </c>
      <c r="B27" s="63"/>
      <c r="G27" s="56">
        <v>5100</v>
      </c>
    </row>
    <row r="28" spans="1:25" x14ac:dyDescent="0.25">
      <c r="A28" s="5" t="s">
        <v>64</v>
      </c>
      <c r="B28" s="5"/>
      <c r="G28" s="56">
        <v>2870</v>
      </c>
    </row>
    <row r="29" spans="1:25" x14ac:dyDescent="0.25">
      <c r="A29" s="5" t="s">
        <v>65</v>
      </c>
      <c r="B29" s="5"/>
      <c r="G29" s="56">
        <v>450</v>
      </c>
    </row>
    <row r="30" spans="1:25" s="1" customFormat="1" ht="45" x14ac:dyDescent="0.25">
      <c r="A30" s="5" t="s">
        <v>27</v>
      </c>
      <c r="B30" s="5"/>
      <c r="C30" s="46"/>
      <c r="D30" s="52"/>
      <c r="E30" s="49"/>
      <c r="F30" s="49"/>
      <c r="G30" s="58">
        <v>4400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23.25" customHeight="1" x14ac:dyDescent="0.25">
      <c r="A31" s="2"/>
    </row>
    <row r="32" spans="1:25" x14ac:dyDescent="0.25">
      <c r="F32" s="50" t="s">
        <v>52</v>
      </c>
    </row>
    <row r="33" spans="1:9" x14ac:dyDescent="0.25">
      <c r="A33" t="s">
        <v>46</v>
      </c>
      <c r="B33" t="s">
        <v>53</v>
      </c>
      <c r="C33" s="46">
        <v>1</v>
      </c>
      <c r="F33" s="49">
        <v>6290</v>
      </c>
      <c r="G33" s="56">
        <f>SUM(F33*1.5)</f>
        <v>9435</v>
      </c>
    </row>
    <row r="34" spans="1:9" x14ac:dyDescent="0.25">
      <c r="A34" t="s">
        <v>54</v>
      </c>
      <c r="B34" t="s">
        <v>13</v>
      </c>
      <c r="C34" s="46">
        <v>15</v>
      </c>
      <c r="E34" s="49">
        <v>30</v>
      </c>
      <c r="F34" s="49">
        <f>SUM(E34*C34)</f>
        <v>450</v>
      </c>
      <c r="G34" s="56">
        <f t="shared" ref="G34:G45" si="2">SUM(F34*1.5)</f>
        <v>675</v>
      </c>
    </row>
    <row r="35" spans="1:9" x14ac:dyDescent="0.25">
      <c r="A35" t="s">
        <v>55</v>
      </c>
      <c r="C35" s="46">
        <v>3</v>
      </c>
      <c r="E35" s="49">
        <v>150</v>
      </c>
      <c r="F35" s="49">
        <f>SUM(E35*C35)</f>
        <v>450</v>
      </c>
      <c r="G35" s="56">
        <f t="shared" si="2"/>
        <v>675</v>
      </c>
    </row>
    <row r="36" spans="1:9" x14ac:dyDescent="0.25">
      <c r="A36" t="s">
        <v>15</v>
      </c>
      <c r="C36" s="46">
        <v>6</v>
      </c>
      <c r="E36" s="49">
        <v>60</v>
      </c>
      <c r="F36" s="49">
        <f>SUM(E36*C36)</f>
        <v>360</v>
      </c>
      <c r="G36" s="56">
        <f t="shared" si="2"/>
        <v>540</v>
      </c>
    </row>
    <row r="38" spans="1:9" ht="39.75" customHeight="1" x14ac:dyDescent="0.25">
      <c r="A38" t="s">
        <v>16</v>
      </c>
      <c r="B38" t="s">
        <v>56</v>
      </c>
      <c r="C38" s="46">
        <v>6</v>
      </c>
      <c r="D38" s="51" t="s">
        <v>17</v>
      </c>
      <c r="E38" s="49">
        <v>122</v>
      </c>
      <c r="F38" s="49">
        <f>SUM(E38*C38)</f>
        <v>732</v>
      </c>
      <c r="G38" s="56">
        <f t="shared" si="2"/>
        <v>1098</v>
      </c>
    </row>
    <row r="39" spans="1:9" x14ac:dyDescent="0.25">
      <c r="A39" t="s">
        <v>57</v>
      </c>
      <c r="B39" t="s">
        <v>58</v>
      </c>
      <c r="C39" s="46">
        <v>12</v>
      </c>
      <c r="E39" s="66">
        <v>58</v>
      </c>
      <c r="F39" s="66">
        <f t="shared" ref="F39" si="3">SUM(E39*C39)</f>
        <v>696</v>
      </c>
      <c r="G39" s="105">
        <f>SUM(F39*1.5)</f>
        <v>1044</v>
      </c>
      <c r="H39"/>
      <c r="I39" s="67"/>
    </row>
    <row r="40" spans="1:9" x14ac:dyDescent="0.25">
      <c r="G40" s="56">
        <f t="shared" si="2"/>
        <v>0</v>
      </c>
    </row>
    <row r="41" spans="1:9" x14ac:dyDescent="0.25">
      <c r="A41" t="s">
        <v>34</v>
      </c>
      <c r="B41" t="s">
        <v>35</v>
      </c>
      <c r="C41" s="46">
        <v>16</v>
      </c>
      <c r="D41" s="52" t="s">
        <v>22</v>
      </c>
      <c r="E41" s="49">
        <v>152</v>
      </c>
      <c r="F41" s="49">
        <f>SUM(E41*C41)</f>
        <v>2432</v>
      </c>
      <c r="G41" s="56">
        <f t="shared" si="2"/>
        <v>3648</v>
      </c>
    </row>
    <row r="42" spans="1:9" x14ac:dyDescent="0.25">
      <c r="A42" t="s">
        <v>59</v>
      </c>
      <c r="B42" t="s">
        <v>60</v>
      </c>
      <c r="C42" s="46">
        <v>32</v>
      </c>
      <c r="E42" s="66">
        <v>58</v>
      </c>
      <c r="F42" s="66">
        <f>SUM(E42*C42)</f>
        <v>1856</v>
      </c>
      <c r="G42" s="105">
        <f>SUM(F42*1.5)</f>
        <v>2784</v>
      </c>
      <c r="H42"/>
      <c r="I42" s="67"/>
    </row>
    <row r="43" spans="1:9" x14ac:dyDescent="0.25">
      <c r="G43" s="56">
        <f t="shared" si="2"/>
        <v>0</v>
      </c>
      <c r="I43"/>
    </row>
    <row r="44" spans="1:9" x14ac:dyDescent="0.25">
      <c r="A44" s="5" t="s">
        <v>61</v>
      </c>
      <c r="B44" s="5"/>
      <c r="C44" s="46">
        <v>22</v>
      </c>
      <c r="F44" s="49">
        <v>300</v>
      </c>
      <c r="G44" s="56">
        <f t="shared" si="2"/>
        <v>450</v>
      </c>
    </row>
    <row r="45" spans="1:9" ht="15.75" thickBot="1" x14ac:dyDescent="0.3">
      <c r="A45" t="s">
        <v>62</v>
      </c>
      <c r="B45" t="s">
        <v>13</v>
      </c>
      <c r="C45" s="46">
        <v>20</v>
      </c>
      <c r="E45" s="49">
        <v>18</v>
      </c>
      <c r="F45" s="49">
        <f>SUM(E45*C45)</f>
        <v>360</v>
      </c>
      <c r="G45" s="56">
        <f t="shared" si="2"/>
        <v>540</v>
      </c>
    </row>
    <row r="46" spans="1:9" ht="15.75" thickBot="1" x14ac:dyDescent="0.3">
      <c r="G46" s="54"/>
      <c r="H46" s="48">
        <f>SUM(G26:G45)</f>
        <v>45709</v>
      </c>
    </row>
    <row r="47" spans="1:9" ht="15.75" thickBot="1" x14ac:dyDescent="0.3"/>
    <row r="48" spans="1:9" ht="15.75" thickBot="1" x14ac:dyDescent="0.3">
      <c r="A48" s="62"/>
      <c r="B48" s="62"/>
      <c r="G48" s="60">
        <f>SUM(G5:G45)</f>
        <v>121466</v>
      </c>
    </row>
    <row r="49" spans="1:25" x14ac:dyDescent="0.25">
      <c r="G49" s="56" t="s">
        <v>37</v>
      </c>
    </row>
    <row r="51" spans="1:25" x14ac:dyDescent="0.25">
      <c r="A51" t="s">
        <v>38</v>
      </c>
    </row>
    <row r="53" spans="1:25" ht="17.25" x14ac:dyDescent="0.4">
      <c r="G53" s="61"/>
      <c r="H53" s="4"/>
      <c r="I53" s="4"/>
    </row>
    <row r="54" spans="1:25" ht="17.25" x14ac:dyDescent="0.4">
      <c r="G54" s="61"/>
      <c r="H54" s="4"/>
      <c r="I54" s="4"/>
    </row>
    <row r="55" spans="1:25" ht="17.25" x14ac:dyDescent="0.4">
      <c r="G55" s="61"/>
      <c r="H55" s="4"/>
      <c r="I55" s="4"/>
    </row>
    <row r="56" spans="1:25" ht="38.25" customHeight="1" x14ac:dyDescent="0.25"/>
    <row r="57" spans="1:25" x14ac:dyDescent="0.25">
      <c r="A57" s="154"/>
      <c r="B57" s="154"/>
      <c r="C57" s="154"/>
      <c r="D57" s="154"/>
      <c r="E57" s="154"/>
      <c r="F57" s="154"/>
      <c r="G57" s="154"/>
      <c r="H57" s="11"/>
      <c r="I57" s="11"/>
    </row>
    <row r="58" spans="1:25" ht="18.75" x14ac:dyDescent="0.25">
      <c r="A58" s="149"/>
      <c r="B58" s="149"/>
      <c r="C58" s="149"/>
      <c r="D58" s="149"/>
      <c r="E58" s="149"/>
      <c r="F58" s="149"/>
      <c r="G58" s="149"/>
      <c r="H58" s="12"/>
      <c r="I58" s="12"/>
    </row>
    <row r="59" spans="1:25" s="46" customFormat="1" x14ac:dyDescent="0.25">
      <c r="A59" s="7"/>
      <c r="B59" s="7"/>
      <c r="D59" s="52"/>
      <c r="E59" s="49"/>
      <c r="F59" s="49"/>
      <c r="G59" s="56"/>
      <c r="H59" s="1"/>
      <c r="I59" s="1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79" spans="1:1" x14ac:dyDescent="0.25">
      <c r="A79" s="46" t="s">
        <v>66</v>
      </c>
    </row>
    <row r="80" spans="1:1" x14ac:dyDescent="0.25">
      <c r="A80" s="53" t="s">
        <v>67</v>
      </c>
    </row>
    <row r="82" spans="8:25" x14ac:dyDescent="0.25">
      <c r="H82" s="49"/>
    </row>
    <row r="84" spans="8:25" x14ac:dyDescent="0.25">
      <c r="Y84" s="53" t="s">
        <v>68</v>
      </c>
    </row>
  </sheetData>
  <mergeCells count="2">
    <mergeCell ref="A57:G57"/>
    <mergeCell ref="A58:G58"/>
  </mergeCells>
  <hyperlinks>
    <hyperlink ref="Y84" r:id="rId1" display="https://www.cafereality.co.uk/basket" xr:uid="{890D6BF0-089F-4FBE-96F1-D17734614881}"/>
    <hyperlink ref="A80" r:id="rId2" display="https://www.restaurantsupplystore.co.uk/bolero-verona-cafe-chairs-mild-orange-pack-of-2" xr:uid="{C06D6D43-66DF-416E-896C-AAF738C84C79}"/>
  </hyperlinks>
  <pageMargins left="0.25" right="0.25" top="0.75" bottom="0.75" header="0.3" footer="0.3"/>
  <pageSetup paperSize="9" scale="80"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C07C-A18F-4F84-8613-61331E504EBE}">
  <sheetPr>
    <pageSetUpPr fitToPage="1"/>
  </sheetPr>
  <dimension ref="A1:Y85"/>
  <sheetViews>
    <sheetView workbookViewId="0">
      <selection activeCell="E38" sqref="E38"/>
    </sheetView>
  </sheetViews>
  <sheetFormatPr defaultRowHeight="15" x14ac:dyDescent="0.25"/>
  <cols>
    <col min="1" max="1" width="62.7109375" customWidth="1"/>
    <col min="2" max="2" width="44.5703125" customWidth="1"/>
    <col min="3" max="3" width="6.5703125" style="46" customWidth="1"/>
    <col min="4" max="4" width="25.42578125" style="52" customWidth="1"/>
    <col min="5" max="6" width="12.5703125" style="49" customWidth="1"/>
    <col min="7" max="7" width="12.85546875" style="56" customWidth="1"/>
    <col min="8" max="9" width="13.140625" style="1" customWidth="1"/>
  </cols>
  <sheetData>
    <row r="1" spans="1:7" ht="83.25" customHeight="1" x14ac:dyDescent="0.25"/>
    <row r="2" spans="1:7" ht="38.25" customHeight="1" x14ac:dyDescent="0.3">
      <c r="A2" s="47" t="s">
        <v>1</v>
      </c>
      <c r="B2" s="3"/>
      <c r="G2" s="56" t="s">
        <v>47</v>
      </c>
    </row>
    <row r="3" spans="1:7" x14ac:dyDescent="0.25">
      <c r="A3" s="2"/>
      <c r="B3" s="2"/>
      <c r="E3" s="50" t="s">
        <v>48</v>
      </c>
      <c r="F3" s="50"/>
      <c r="G3" s="57">
        <v>45658</v>
      </c>
    </row>
    <row r="4" spans="1:7" x14ac:dyDescent="0.25">
      <c r="A4" s="2" t="s">
        <v>49</v>
      </c>
      <c r="B4" s="2"/>
      <c r="E4" s="50"/>
      <c r="F4" s="50"/>
      <c r="G4" s="57"/>
    </row>
    <row r="5" spans="1:7" x14ac:dyDescent="0.25">
      <c r="A5" s="5" t="s">
        <v>50</v>
      </c>
      <c r="B5" s="5"/>
      <c r="G5" s="56">
        <v>5060</v>
      </c>
    </row>
    <row r="6" spans="1:7" x14ac:dyDescent="0.25">
      <c r="A6" s="5" t="s">
        <v>7</v>
      </c>
      <c r="B6" s="5" t="s">
        <v>8</v>
      </c>
      <c r="G6" s="56">
        <v>2500</v>
      </c>
    </row>
    <row r="7" spans="1:7" ht="38.25" customHeight="1" x14ac:dyDescent="0.25">
      <c r="B7" s="2"/>
      <c r="C7" s="46" t="s">
        <v>2</v>
      </c>
    </row>
    <row r="8" spans="1:7" x14ac:dyDescent="0.25">
      <c r="A8" s="2" t="s">
        <v>4</v>
      </c>
      <c r="B8" s="2"/>
    </row>
    <row r="9" spans="1:7" x14ac:dyDescent="0.25">
      <c r="A9" t="s">
        <v>51</v>
      </c>
      <c r="B9" s="2"/>
      <c r="C9" s="46">
        <v>1</v>
      </c>
      <c r="G9" s="56">
        <v>46300</v>
      </c>
    </row>
    <row r="10" spans="1:7" x14ac:dyDescent="0.25">
      <c r="F10" s="50" t="s">
        <v>52</v>
      </c>
    </row>
    <row r="11" spans="1:7" x14ac:dyDescent="0.25">
      <c r="A11" t="s">
        <v>46</v>
      </c>
      <c r="B11" t="s">
        <v>53</v>
      </c>
      <c r="C11" s="46">
        <v>1</v>
      </c>
      <c r="F11" s="49">
        <v>6490</v>
      </c>
      <c r="G11" s="56">
        <f>SUM(F11*1.5)</f>
        <v>9735</v>
      </c>
    </row>
    <row r="12" spans="1:7" x14ac:dyDescent="0.25">
      <c r="A12" t="s">
        <v>54</v>
      </c>
      <c r="B12" t="s">
        <v>13</v>
      </c>
      <c r="C12" s="46">
        <v>15</v>
      </c>
      <c r="E12" s="49">
        <v>30</v>
      </c>
      <c r="F12" s="49">
        <f>SUM(E12*C12)</f>
        <v>450</v>
      </c>
      <c r="G12" s="56">
        <f t="shared" ref="G12:G23" si="0">SUM(F12*1.5)</f>
        <v>675</v>
      </c>
    </row>
    <row r="13" spans="1:7" x14ac:dyDescent="0.25">
      <c r="A13" t="s">
        <v>55</v>
      </c>
      <c r="C13" s="46">
        <v>3</v>
      </c>
      <c r="E13" s="49">
        <v>150</v>
      </c>
      <c r="F13" s="49">
        <f>SUM(E13*C13)</f>
        <v>450</v>
      </c>
      <c r="G13" s="56">
        <f t="shared" si="0"/>
        <v>675</v>
      </c>
    </row>
    <row r="14" spans="1:7" x14ac:dyDescent="0.25">
      <c r="A14" t="s">
        <v>15</v>
      </c>
      <c r="C14" s="46">
        <v>6</v>
      </c>
      <c r="E14" s="49">
        <v>60</v>
      </c>
      <c r="F14" s="49">
        <f>SUM(E14*C14)</f>
        <v>360</v>
      </c>
      <c r="G14" s="56">
        <f t="shared" si="0"/>
        <v>540</v>
      </c>
    </row>
    <row r="16" spans="1:7" ht="39.75" customHeight="1" x14ac:dyDescent="0.25">
      <c r="A16" t="s">
        <v>16</v>
      </c>
      <c r="B16" t="s">
        <v>56</v>
      </c>
      <c r="C16" s="46">
        <v>6</v>
      </c>
      <c r="D16" s="51" t="s">
        <v>17</v>
      </c>
      <c r="E16" s="49">
        <v>122</v>
      </c>
      <c r="F16" s="49">
        <f>SUM(E16*C16)</f>
        <v>732</v>
      </c>
      <c r="G16" s="56">
        <f t="shared" si="0"/>
        <v>1098</v>
      </c>
    </row>
    <row r="17" spans="1:11" x14ac:dyDescent="0.25">
      <c r="A17" t="s">
        <v>69</v>
      </c>
      <c r="C17" s="46">
        <v>12</v>
      </c>
      <c r="D17" s="52" t="s">
        <v>20</v>
      </c>
      <c r="E17" s="120">
        <v>112</v>
      </c>
      <c r="F17" s="120">
        <f t="shared" ref="F17" si="1">SUM(E17*C17)</f>
        <v>1344</v>
      </c>
      <c r="G17" s="56">
        <f t="shared" si="0"/>
        <v>2016</v>
      </c>
    </row>
    <row r="18" spans="1:11" x14ac:dyDescent="0.25">
      <c r="G18" s="56">
        <f t="shared" si="0"/>
        <v>0</v>
      </c>
    </row>
    <row r="19" spans="1:11" x14ac:dyDescent="0.25">
      <c r="A19" t="s">
        <v>34</v>
      </c>
      <c r="B19" t="s">
        <v>35</v>
      </c>
      <c r="C19" s="46">
        <v>20</v>
      </c>
      <c r="D19" s="52" t="s">
        <v>22</v>
      </c>
      <c r="E19" s="49">
        <v>152</v>
      </c>
      <c r="F19" s="49">
        <f>SUM(E19*C19)</f>
        <v>3040</v>
      </c>
      <c r="G19" s="56">
        <f t="shared" si="0"/>
        <v>4560</v>
      </c>
    </row>
    <row r="20" spans="1:11" x14ac:dyDescent="0.25">
      <c r="A20" t="s">
        <v>70</v>
      </c>
      <c r="C20" s="46">
        <v>40</v>
      </c>
      <c r="D20" s="52" t="s">
        <v>20</v>
      </c>
      <c r="E20" s="120">
        <v>103</v>
      </c>
      <c r="F20" s="120">
        <f>SUM(E20*C20)</f>
        <v>4120</v>
      </c>
      <c r="G20" s="56">
        <f t="shared" si="0"/>
        <v>6180</v>
      </c>
    </row>
    <row r="21" spans="1:11" x14ac:dyDescent="0.25">
      <c r="G21" s="56">
        <f t="shared" si="0"/>
        <v>0</v>
      </c>
      <c r="I21"/>
    </row>
    <row r="22" spans="1:11" x14ac:dyDescent="0.25">
      <c r="A22" s="5" t="s">
        <v>61</v>
      </c>
      <c r="B22" s="5"/>
      <c r="C22" s="46">
        <v>26</v>
      </c>
      <c r="F22" s="49">
        <v>600</v>
      </c>
      <c r="G22" s="56">
        <f t="shared" si="0"/>
        <v>900</v>
      </c>
    </row>
    <row r="23" spans="1:11" ht="15.75" thickBot="1" x14ac:dyDescent="0.3">
      <c r="A23" t="s">
        <v>62</v>
      </c>
      <c r="B23" t="s">
        <v>13</v>
      </c>
      <c r="C23" s="46">
        <v>20</v>
      </c>
      <c r="E23" s="49">
        <v>18</v>
      </c>
      <c r="F23" s="49">
        <f>SUM(E23*C23)</f>
        <v>360</v>
      </c>
      <c r="G23" s="56">
        <f t="shared" si="0"/>
        <v>540</v>
      </c>
    </row>
    <row r="24" spans="1:11" ht="15.75" customHeight="1" thickBot="1" x14ac:dyDescent="0.3">
      <c r="D24" s="51"/>
      <c r="G24" s="54"/>
      <c r="H24" s="68">
        <f>SUM(G9:G23)</f>
        <v>73219</v>
      </c>
    </row>
    <row r="25" spans="1:11" ht="15.75" customHeight="1" x14ac:dyDescent="0.25">
      <c r="A25" s="65" t="s">
        <v>26</v>
      </c>
      <c r="D25" s="51"/>
      <c r="G25" s="59"/>
    </row>
    <row r="26" spans="1:11" x14ac:dyDescent="0.25">
      <c r="A26" s="5" t="s">
        <v>44</v>
      </c>
      <c r="B26" s="5"/>
      <c r="G26" s="56">
        <v>12000</v>
      </c>
    </row>
    <row r="27" spans="1:11" x14ac:dyDescent="0.25">
      <c r="A27" s="5" t="s">
        <v>63</v>
      </c>
      <c r="B27" s="63"/>
      <c r="G27" s="56">
        <v>5100</v>
      </c>
    </row>
    <row r="28" spans="1:11" x14ac:dyDescent="0.25">
      <c r="A28" s="5" t="s">
        <v>64</v>
      </c>
      <c r="B28" s="5"/>
      <c r="G28" s="56">
        <v>2870</v>
      </c>
    </row>
    <row r="29" spans="1:11" x14ac:dyDescent="0.25">
      <c r="A29" s="5" t="s">
        <v>65</v>
      </c>
      <c r="B29" s="5"/>
      <c r="G29" s="56">
        <v>450</v>
      </c>
    </row>
    <row r="30" spans="1:11" ht="45" x14ac:dyDescent="0.25">
      <c r="A30" s="5" t="s">
        <v>27</v>
      </c>
      <c r="B30" s="5"/>
      <c r="G30" s="58">
        <v>4400</v>
      </c>
    </row>
    <row r="31" spans="1:11" ht="23.25" customHeight="1" x14ac:dyDescent="0.25">
      <c r="A31" s="2"/>
    </row>
    <row r="32" spans="1:11" x14ac:dyDescent="0.25">
      <c r="F32" s="50" t="s">
        <v>52</v>
      </c>
      <c r="K32" s="53" t="s">
        <v>71</v>
      </c>
    </row>
    <row r="33" spans="1:9" x14ac:dyDescent="0.25">
      <c r="A33" t="s">
        <v>46</v>
      </c>
      <c r="B33" t="s">
        <v>53</v>
      </c>
      <c r="C33" s="46">
        <v>1</v>
      </c>
      <c r="F33" s="49">
        <v>6490</v>
      </c>
      <c r="G33" s="56">
        <f>SUM(F33*1.5)</f>
        <v>9735</v>
      </c>
    </row>
    <row r="34" spans="1:9" x14ac:dyDescent="0.25">
      <c r="A34" t="s">
        <v>54</v>
      </c>
      <c r="B34" t="s">
        <v>13</v>
      </c>
      <c r="C34" s="46">
        <v>15</v>
      </c>
      <c r="E34" s="49">
        <v>30</v>
      </c>
      <c r="F34" s="49">
        <f>SUM(E34*C34)</f>
        <v>450</v>
      </c>
      <c r="G34" s="56">
        <f t="shared" ref="G34:G45" si="2">SUM(F34*1.5)</f>
        <v>675</v>
      </c>
    </row>
    <row r="35" spans="1:9" x14ac:dyDescent="0.25">
      <c r="A35" t="s">
        <v>55</v>
      </c>
      <c r="C35" s="46">
        <v>3</v>
      </c>
      <c r="E35" s="49">
        <v>150</v>
      </c>
      <c r="F35" s="49">
        <f>SUM(E35*C35)</f>
        <v>450</v>
      </c>
      <c r="G35" s="56">
        <f t="shared" si="2"/>
        <v>675</v>
      </c>
    </row>
    <row r="36" spans="1:9" x14ac:dyDescent="0.25">
      <c r="A36" t="s">
        <v>15</v>
      </c>
      <c r="C36" s="46">
        <v>6</v>
      </c>
      <c r="E36" s="49">
        <v>60</v>
      </c>
      <c r="F36" s="49">
        <f>SUM(E36*C36)</f>
        <v>360</v>
      </c>
      <c r="G36" s="56">
        <f t="shared" si="2"/>
        <v>540</v>
      </c>
    </row>
    <row r="38" spans="1:9" ht="39.75" customHeight="1" x14ac:dyDescent="0.25">
      <c r="A38" t="s">
        <v>16</v>
      </c>
      <c r="B38" t="s">
        <v>56</v>
      </c>
      <c r="C38" s="46">
        <v>6</v>
      </c>
      <c r="D38" s="51" t="s">
        <v>17</v>
      </c>
      <c r="E38" s="49">
        <v>122</v>
      </c>
      <c r="F38" s="49">
        <f>SUM(E38*C38)</f>
        <v>732</v>
      </c>
      <c r="G38" s="56">
        <f t="shared" si="2"/>
        <v>1098</v>
      </c>
    </row>
    <row r="39" spans="1:9" x14ac:dyDescent="0.25">
      <c r="A39" t="s">
        <v>69</v>
      </c>
      <c r="C39" s="46">
        <v>12</v>
      </c>
      <c r="D39" s="52" t="s">
        <v>20</v>
      </c>
      <c r="E39" s="81">
        <v>112</v>
      </c>
      <c r="F39" s="49">
        <f t="shared" ref="F39" si="3">SUM(E39*C39)</f>
        <v>1344</v>
      </c>
      <c r="G39" s="56">
        <f t="shared" si="2"/>
        <v>2016</v>
      </c>
    </row>
    <row r="40" spans="1:9" x14ac:dyDescent="0.25">
      <c r="E40" s="66"/>
      <c r="F40" s="66"/>
      <c r="G40"/>
      <c r="H40" s="58"/>
      <c r="I40" s="67"/>
    </row>
    <row r="41" spans="1:9" x14ac:dyDescent="0.25">
      <c r="G41" s="56">
        <f t="shared" si="2"/>
        <v>0</v>
      </c>
    </row>
    <row r="42" spans="1:9" x14ac:dyDescent="0.25">
      <c r="A42" t="s">
        <v>34</v>
      </c>
      <c r="B42" t="s">
        <v>35</v>
      </c>
      <c r="C42" s="46">
        <v>16</v>
      </c>
      <c r="D42" s="52" t="s">
        <v>22</v>
      </c>
      <c r="E42" s="49">
        <v>152</v>
      </c>
      <c r="F42" s="49">
        <f>SUM(E42*C42)</f>
        <v>2432</v>
      </c>
      <c r="G42" s="56">
        <f t="shared" si="2"/>
        <v>3648</v>
      </c>
    </row>
    <row r="43" spans="1:9" x14ac:dyDescent="0.25">
      <c r="A43" t="s">
        <v>70</v>
      </c>
      <c r="C43" s="46">
        <v>32</v>
      </c>
      <c r="D43" s="52" t="s">
        <v>20</v>
      </c>
      <c r="E43" s="81">
        <v>103</v>
      </c>
      <c r="F43" s="49">
        <f>SUM(E43*C43)</f>
        <v>3296</v>
      </c>
      <c r="G43" s="56">
        <f t="shared" si="2"/>
        <v>4944</v>
      </c>
    </row>
    <row r="44" spans="1:9" x14ac:dyDescent="0.25">
      <c r="G44" s="56">
        <f t="shared" si="2"/>
        <v>0</v>
      </c>
      <c r="I44"/>
    </row>
    <row r="45" spans="1:9" x14ac:dyDescent="0.25">
      <c r="A45" s="5" t="s">
        <v>61</v>
      </c>
      <c r="B45" s="5"/>
      <c r="F45" s="49">
        <v>600</v>
      </c>
      <c r="G45" s="56">
        <f t="shared" si="2"/>
        <v>900</v>
      </c>
    </row>
    <row r="46" spans="1:9" ht="15.75" thickBot="1" x14ac:dyDescent="0.3">
      <c r="A46" t="s">
        <v>62</v>
      </c>
      <c r="B46" t="s">
        <v>13</v>
      </c>
      <c r="C46" s="46">
        <v>24</v>
      </c>
      <c r="E46" s="49">
        <v>18</v>
      </c>
      <c r="F46" s="49">
        <f>SUM(E46*C46)</f>
        <v>432</v>
      </c>
      <c r="G46" s="56">
        <v>650</v>
      </c>
    </row>
    <row r="47" spans="1:9" ht="15.75" thickBot="1" x14ac:dyDescent="0.3">
      <c r="H47" s="68">
        <f>SUM(G26:G46)</f>
        <v>49701</v>
      </c>
    </row>
    <row r="48" spans="1:9" ht="15.75" thickBot="1" x14ac:dyDescent="0.3">
      <c r="G48" s="60">
        <f>SUM(G5:G46)</f>
        <v>130480</v>
      </c>
    </row>
    <row r="49" spans="1:9" x14ac:dyDescent="0.25">
      <c r="A49" s="62" t="s">
        <v>72</v>
      </c>
      <c r="B49" s="62"/>
      <c r="G49" s="56" t="s">
        <v>37</v>
      </c>
    </row>
    <row r="52" spans="1:9" x14ac:dyDescent="0.25">
      <c r="A52" t="s">
        <v>38</v>
      </c>
    </row>
    <row r="54" spans="1:9" ht="17.25" x14ac:dyDescent="0.4">
      <c r="G54" s="61"/>
      <c r="H54" s="4"/>
      <c r="I54" s="4"/>
    </row>
    <row r="55" spans="1:9" ht="17.25" x14ac:dyDescent="0.4">
      <c r="G55" s="61"/>
      <c r="H55" s="4"/>
      <c r="I55" s="4"/>
    </row>
    <row r="56" spans="1:9" ht="17.25" x14ac:dyDescent="0.4">
      <c r="G56" s="61"/>
      <c r="H56" s="4"/>
      <c r="I56" s="4"/>
    </row>
    <row r="57" spans="1:9" ht="38.25" customHeight="1" x14ac:dyDescent="0.25"/>
    <row r="58" spans="1:9" x14ac:dyDescent="0.25">
      <c r="A58" s="154"/>
      <c r="B58" s="154"/>
      <c r="C58" s="154"/>
      <c r="D58" s="154"/>
      <c r="E58" s="154"/>
      <c r="F58" s="154"/>
      <c r="G58" s="154"/>
      <c r="H58" s="11"/>
      <c r="I58" s="11"/>
    </row>
    <row r="59" spans="1:9" ht="18.75" x14ac:dyDescent="0.25">
      <c r="A59" s="149"/>
      <c r="B59" s="149"/>
      <c r="C59" s="149"/>
      <c r="D59" s="149"/>
      <c r="E59" s="149"/>
      <c r="F59" s="149"/>
      <c r="G59" s="149"/>
      <c r="H59" s="12"/>
      <c r="I59" s="12"/>
    </row>
    <row r="60" spans="1:9" x14ac:dyDescent="0.25">
      <c r="A60" s="7"/>
      <c r="B60" s="7"/>
    </row>
    <row r="80" spans="1:1" x14ac:dyDescent="0.25">
      <c r="A80" s="46" t="s">
        <v>73</v>
      </c>
    </row>
    <row r="81" spans="1:25" x14ac:dyDescent="0.25">
      <c r="A81" s="53" t="s">
        <v>67</v>
      </c>
    </row>
    <row r="83" spans="1:25" x14ac:dyDescent="0.25">
      <c r="H83" s="49"/>
    </row>
    <row r="85" spans="1:25" x14ac:dyDescent="0.25">
      <c r="Y85" s="53" t="s">
        <v>68</v>
      </c>
    </row>
  </sheetData>
  <mergeCells count="2">
    <mergeCell ref="A58:G58"/>
    <mergeCell ref="A59:G59"/>
  </mergeCells>
  <hyperlinks>
    <hyperlink ref="Y85" r:id="rId1" display="https://www.cafereality.co.uk/basket" xr:uid="{1ACE670F-12A2-474E-B275-8CAE69546355}"/>
    <hyperlink ref="A81" r:id="rId2" display="https://www.restaurantsupplystore.co.uk/bolero-verona-cafe-chairs-mild-orange-pack-of-2" xr:uid="{E772D0D0-56B7-4F6A-861B-A6DF0F60ECD8}"/>
    <hyperlink ref="K32" r:id="rId3" display="https://www.lights.co.uk/p/lindby-led-rechargeable-table-lamp-jovem-white-plastic-rgb-10025820.html" xr:uid="{6AA2B572-8868-4E6B-85A6-81BF4B910A05}"/>
  </hyperlinks>
  <pageMargins left="0.25" right="0.25" top="0.75" bottom="0.75" header="0.3" footer="0.3"/>
  <pageSetup paperSize="9" scale="80" orientation="landscape" r:id="rId4"/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68E6-49BF-44F6-A590-2CD5306F64A4}">
  <dimension ref="A7:D28"/>
  <sheetViews>
    <sheetView workbookViewId="0">
      <selection sqref="A1:XFD8"/>
    </sheetView>
  </sheetViews>
  <sheetFormatPr defaultRowHeight="15" x14ac:dyDescent="0.25"/>
  <cols>
    <col min="1" max="1" width="62.7109375" customWidth="1"/>
    <col min="2" max="2" width="1.28515625" customWidth="1"/>
    <col min="3" max="3" width="13.140625" style="1" customWidth="1"/>
  </cols>
  <sheetData>
    <row r="7" spans="1:1" x14ac:dyDescent="0.25">
      <c r="A7" s="6"/>
    </row>
    <row r="13" spans="1:1" ht="16.5" customHeight="1" x14ac:dyDescent="0.25"/>
    <row r="22" spans="1:4" ht="17.25" x14ac:dyDescent="0.4">
      <c r="C22" s="4"/>
    </row>
    <row r="23" spans="1:4" ht="17.25" x14ac:dyDescent="0.4">
      <c r="C23" s="4"/>
    </row>
    <row r="24" spans="1:4" ht="17.25" x14ac:dyDescent="0.4">
      <c r="A24" s="8"/>
      <c r="C24" s="4"/>
    </row>
    <row r="25" spans="1:4" ht="38.25" customHeight="1" x14ac:dyDescent="0.25"/>
    <row r="26" spans="1:4" x14ac:dyDescent="0.25">
      <c r="A26" s="155"/>
      <c r="B26" s="155"/>
      <c r="C26" s="155"/>
      <c r="D26" s="10"/>
    </row>
    <row r="27" spans="1:4" ht="18.75" x14ac:dyDescent="0.25">
      <c r="A27" s="149"/>
      <c r="B27" s="149"/>
      <c r="C27" s="149"/>
      <c r="D27" s="9"/>
    </row>
    <row r="28" spans="1:4" x14ac:dyDescent="0.25">
      <c r="A28" s="7"/>
    </row>
  </sheetData>
  <mergeCells count="2">
    <mergeCell ref="A26:C26"/>
    <mergeCell ref="A27:C2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5F87-C36D-433E-8870-AAF908CB0CB9}">
  <dimension ref="B3:S15"/>
  <sheetViews>
    <sheetView topLeftCell="B1" workbookViewId="0">
      <selection activeCell="F7" sqref="F7"/>
    </sheetView>
  </sheetViews>
  <sheetFormatPr defaultRowHeight="15" x14ac:dyDescent="0.25"/>
  <cols>
    <col min="2" max="2" width="20.42578125" style="13" customWidth="1"/>
    <col min="3" max="3" width="17.7109375" style="13" customWidth="1"/>
    <col min="4" max="4" width="21.42578125" style="13" customWidth="1"/>
    <col min="5" max="6" width="21.42578125" style="17" customWidth="1"/>
    <col min="7" max="7" width="17" style="13" customWidth="1"/>
    <col min="8" max="8" width="13.140625" style="13" customWidth="1"/>
    <col min="9" max="9" width="11.5703125" style="13" customWidth="1"/>
    <col min="10" max="10" width="11.5703125" style="17" customWidth="1"/>
    <col min="11" max="11" width="11.7109375" style="17" customWidth="1"/>
    <col min="12" max="13" width="12" style="13" customWidth="1"/>
    <col min="14" max="14" width="12" style="32" customWidth="1"/>
    <col min="15" max="15" width="16.140625" style="1" customWidth="1"/>
  </cols>
  <sheetData>
    <row r="3" spans="2:19" s="15" customFormat="1" ht="45" x14ac:dyDescent="0.25">
      <c r="B3" s="14" t="s">
        <v>74</v>
      </c>
      <c r="C3" s="14" t="s">
        <v>75</v>
      </c>
      <c r="D3" s="14" t="s">
        <v>76</v>
      </c>
      <c r="E3" s="40" t="s">
        <v>77</v>
      </c>
      <c r="F3" s="18" t="s">
        <v>78</v>
      </c>
      <c r="G3" s="14" t="s">
        <v>79</v>
      </c>
      <c r="H3" s="14" t="s">
        <v>80</v>
      </c>
      <c r="I3" s="14" t="s">
        <v>81</v>
      </c>
      <c r="J3" s="40" t="s">
        <v>82</v>
      </c>
      <c r="K3" s="16" t="s">
        <v>83</v>
      </c>
      <c r="L3" s="14" t="s">
        <v>84</v>
      </c>
      <c r="M3" s="44" t="s">
        <v>85</v>
      </c>
      <c r="N3" s="30" t="s">
        <v>86</v>
      </c>
      <c r="O3" s="34" t="s">
        <v>87</v>
      </c>
    </row>
    <row r="4" spans="2:19" ht="30" x14ac:dyDescent="0.25">
      <c r="B4" s="20">
        <v>3</v>
      </c>
      <c r="C4" s="20" t="s">
        <v>88</v>
      </c>
      <c r="D4" s="20" t="s">
        <v>89</v>
      </c>
      <c r="E4" s="41">
        <v>568.34</v>
      </c>
      <c r="F4" s="21">
        <v>1136.68</v>
      </c>
      <c r="G4" s="20" t="s">
        <v>90</v>
      </c>
      <c r="H4" s="20" t="s">
        <v>91</v>
      </c>
      <c r="I4" s="20" t="s">
        <v>92</v>
      </c>
      <c r="J4" s="41">
        <v>46.25</v>
      </c>
      <c r="K4" s="21">
        <v>92.5</v>
      </c>
      <c r="L4" s="20">
        <v>6.5</v>
      </c>
      <c r="M4" s="45">
        <f>SUM(J4*L4)</f>
        <v>300.625</v>
      </c>
      <c r="N4" s="33">
        <f>SUM(K4*L4)</f>
        <v>601.25</v>
      </c>
      <c r="O4" s="36">
        <f>SUM(F4,N4,N5,N6)</f>
        <v>2339.1800000000003</v>
      </c>
    </row>
    <row r="5" spans="2:19" ht="30" x14ac:dyDescent="0.25">
      <c r="B5" s="20"/>
      <c r="C5" s="20"/>
      <c r="D5" s="20"/>
      <c r="E5" s="41"/>
      <c r="F5" s="21"/>
      <c r="G5" s="20" t="s">
        <v>93</v>
      </c>
      <c r="H5" s="20" t="s">
        <v>94</v>
      </c>
      <c r="I5" s="20" t="s">
        <v>95</v>
      </c>
      <c r="J5" s="41">
        <v>46.25</v>
      </c>
      <c r="K5" s="21">
        <v>92.5</v>
      </c>
      <c r="L5" s="20">
        <v>6.5</v>
      </c>
      <c r="M5" s="45">
        <f t="shared" ref="M5:M12" si="0">SUM(J5*L5)</f>
        <v>300.625</v>
      </c>
      <c r="N5" s="33">
        <f>SUM(K5*L5)</f>
        <v>601.25</v>
      </c>
      <c r="O5" s="37"/>
    </row>
    <row r="6" spans="2:19" x14ac:dyDescent="0.25">
      <c r="B6" s="20"/>
      <c r="C6" s="20"/>
      <c r="D6" s="20"/>
      <c r="E6" s="41"/>
      <c r="F6" s="21"/>
      <c r="G6" s="28" t="s">
        <v>96</v>
      </c>
      <c r="H6" s="28"/>
      <c r="I6" s="28" t="s">
        <v>97</v>
      </c>
      <c r="J6" s="41"/>
      <c r="K6" s="29">
        <v>0</v>
      </c>
      <c r="L6" s="28">
        <v>3</v>
      </c>
      <c r="M6" s="45">
        <f t="shared" si="0"/>
        <v>0</v>
      </c>
      <c r="N6" s="33">
        <f t="shared" ref="N6:N12" si="1">SUM(K6*L6)</f>
        <v>0</v>
      </c>
      <c r="O6" s="38"/>
    </row>
    <row r="7" spans="2:19" ht="30" x14ac:dyDescent="0.25">
      <c r="B7" s="22">
        <v>36</v>
      </c>
      <c r="C7" s="22" t="s">
        <v>98</v>
      </c>
      <c r="D7" s="22" t="s">
        <v>99</v>
      </c>
      <c r="E7" s="41">
        <v>759</v>
      </c>
      <c r="F7" s="23">
        <v>1518</v>
      </c>
      <c r="G7" s="22" t="s">
        <v>100</v>
      </c>
      <c r="H7" s="22" t="s">
        <v>101</v>
      </c>
      <c r="I7" s="22" t="s">
        <v>102</v>
      </c>
      <c r="J7" s="41">
        <v>49.55</v>
      </c>
      <c r="K7" s="23">
        <v>99.1</v>
      </c>
      <c r="L7" s="22">
        <v>3</v>
      </c>
      <c r="M7" s="45">
        <f t="shared" si="0"/>
        <v>148.64999999999998</v>
      </c>
      <c r="N7" s="33">
        <f t="shared" si="1"/>
        <v>297.29999999999995</v>
      </c>
      <c r="O7" s="36">
        <f>SUM(F7,N7,N8,N9,N10)</f>
        <v>2433.3000000000002</v>
      </c>
    </row>
    <row r="8" spans="2:19" ht="30" x14ac:dyDescent="0.25">
      <c r="B8" s="22"/>
      <c r="C8" s="22"/>
      <c r="D8" s="22"/>
      <c r="E8" s="41"/>
      <c r="F8" s="23"/>
      <c r="G8" s="24" t="s">
        <v>103</v>
      </c>
      <c r="H8" s="24" t="s">
        <v>104</v>
      </c>
      <c r="I8" s="24" t="s">
        <v>105</v>
      </c>
      <c r="J8" s="41">
        <v>44</v>
      </c>
      <c r="K8" s="25">
        <v>98</v>
      </c>
      <c r="L8" s="24">
        <v>3</v>
      </c>
      <c r="M8" s="45">
        <f t="shared" si="0"/>
        <v>132</v>
      </c>
      <c r="N8" s="33">
        <f t="shared" si="1"/>
        <v>294</v>
      </c>
      <c r="O8" s="38"/>
    </row>
    <row r="9" spans="2:19" ht="30" x14ac:dyDescent="0.25">
      <c r="B9" s="22"/>
      <c r="C9" s="22"/>
      <c r="D9" s="22"/>
      <c r="E9" s="41"/>
      <c r="F9" s="23"/>
      <c r="G9" s="24" t="s">
        <v>106</v>
      </c>
      <c r="H9" s="24" t="s">
        <v>91</v>
      </c>
      <c r="I9" s="24" t="s">
        <v>107</v>
      </c>
      <c r="J9" s="41">
        <v>32</v>
      </c>
      <c r="K9" s="25">
        <v>64</v>
      </c>
      <c r="L9" s="24">
        <v>3</v>
      </c>
      <c r="M9" s="45">
        <f t="shared" si="0"/>
        <v>96</v>
      </c>
      <c r="N9" s="33">
        <f t="shared" si="1"/>
        <v>192</v>
      </c>
      <c r="O9" s="38"/>
    </row>
    <row r="10" spans="2:19" ht="45" x14ac:dyDescent="0.25">
      <c r="B10" s="22"/>
      <c r="C10" s="22"/>
      <c r="D10" s="22"/>
      <c r="E10" s="41"/>
      <c r="F10" s="23"/>
      <c r="G10" s="22" t="s">
        <v>108</v>
      </c>
      <c r="H10" s="22" t="s">
        <v>91</v>
      </c>
      <c r="I10" s="22" t="s">
        <v>109</v>
      </c>
      <c r="J10" s="41">
        <v>22</v>
      </c>
      <c r="K10" s="23">
        <v>44</v>
      </c>
      <c r="L10" s="22">
        <v>3</v>
      </c>
      <c r="M10" s="45">
        <f t="shared" si="0"/>
        <v>66</v>
      </c>
      <c r="N10" s="33">
        <f t="shared" si="1"/>
        <v>132</v>
      </c>
      <c r="O10" s="35"/>
    </row>
    <row r="11" spans="2:19" ht="30" x14ac:dyDescent="0.25">
      <c r="B11" s="26">
        <v>40</v>
      </c>
      <c r="C11" s="26" t="s">
        <v>110</v>
      </c>
      <c r="D11" s="26" t="s">
        <v>111</v>
      </c>
      <c r="E11" s="41">
        <v>1714</v>
      </c>
      <c r="F11" s="27">
        <v>3428</v>
      </c>
      <c r="G11" s="26" t="s">
        <v>90</v>
      </c>
      <c r="H11" s="26" t="s">
        <v>91</v>
      </c>
      <c r="I11" s="26" t="s">
        <v>92</v>
      </c>
      <c r="J11" s="41">
        <v>46.25</v>
      </c>
      <c r="K11" s="27">
        <v>92.5</v>
      </c>
      <c r="L11" s="26">
        <v>7</v>
      </c>
      <c r="M11" s="45">
        <f t="shared" si="0"/>
        <v>323.75</v>
      </c>
      <c r="N11" s="33">
        <f t="shared" si="1"/>
        <v>647.5</v>
      </c>
      <c r="O11" s="39">
        <f>SUM(F11,N11,N12)</f>
        <v>4723</v>
      </c>
    </row>
    <row r="12" spans="2:19" ht="30" x14ac:dyDescent="0.25">
      <c r="B12" s="26"/>
      <c r="C12" s="26"/>
      <c r="D12" s="26"/>
      <c r="E12" s="41"/>
      <c r="F12" s="27"/>
      <c r="G12" s="26" t="s">
        <v>93</v>
      </c>
      <c r="H12" s="26" t="s">
        <v>94</v>
      </c>
      <c r="I12" s="26" t="s">
        <v>95</v>
      </c>
      <c r="J12" s="41">
        <v>46.25</v>
      </c>
      <c r="K12" s="27">
        <v>92.5</v>
      </c>
      <c r="L12" s="26">
        <v>7</v>
      </c>
      <c r="M12" s="45">
        <f t="shared" si="0"/>
        <v>323.75</v>
      </c>
      <c r="N12" s="33">
        <f t="shared" si="1"/>
        <v>647.5</v>
      </c>
      <c r="O12" s="35"/>
    </row>
    <row r="14" spans="2:19" ht="30" x14ac:dyDescent="0.25">
      <c r="I14" s="42" t="s">
        <v>112</v>
      </c>
      <c r="J14" s="43">
        <f>SUM(E4:E12,M4:M12)</f>
        <v>4732.74</v>
      </c>
      <c r="L14" s="15" t="s">
        <v>87</v>
      </c>
      <c r="M14" s="15"/>
      <c r="N14" s="31"/>
      <c r="O14" s="19">
        <f>SUM(O4:O12)</f>
        <v>9495.48</v>
      </c>
    </row>
    <row r="15" spans="2:19" x14ac:dyDescent="0.25">
      <c r="S15" s="15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290D-BDEA-4556-81F5-272296FE4CA6}">
  <sheetPr>
    <pageSetUpPr fitToPage="1"/>
  </sheetPr>
  <dimension ref="A1:AA88"/>
  <sheetViews>
    <sheetView topLeftCell="A23" workbookViewId="0">
      <selection activeCell="K37" sqref="K37"/>
    </sheetView>
  </sheetViews>
  <sheetFormatPr defaultRowHeight="15" x14ac:dyDescent="0.25"/>
  <cols>
    <col min="1" max="1" width="61" bestFit="1" customWidth="1"/>
    <col min="2" max="2" width="28.42578125" customWidth="1"/>
    <col min="3" max="3" width="11.5703125" bestFit="1" customWidth="1"/>
    <col min="4" max="4" width="7.140625" style="46" customWidth="1"/>
    <col min="5" max="5" width="24.140625" style="52" hidden="1" customWidth="1"/>
    <col min="6" max="6" width="13" style="49" hidden="1" customWidth="1"/>
    <col min="7" max="7" width="14.28515625" style="49" hidden="1" customWidth="1"/>
    <col min="8" max="8" width="12.5703125" style="64" bestFit="1" customWidth="1"/>
    <col min="9" max="9" width="11.5703125" style="94" bestFit="1" customWidth="1"/>
    <col min="10" max="10" width="5.7109375" style="70" customWidth="1"/>
    <col min="11" max="11" width="30.5703125" style="1" customWidth="1"/>
  </cols>
  <sheetData>
    <row r="1" spans="1:27" ht="98.25" customHeight="1" x14ac:dyDescent="0.25">
      <c r="C1" s="88">
        <v>45698</v>
      </c>
    </row>
    <row r="2" spans="1:27" ht="38.25" customHeight="1" x14ac:dyDescent="0.3">
      <c r="A2" s="47" t="s">
        <v>1</v>
      </c>
      <c r="B2" s="3"/>
      <c r="C2" s="3"/>
    </row>
    <row r="3" spans="1:27" x14ac:dyDescent="0.25">
      <c r="A3" s="2"/>
      <c r="B3" s="2"/>
      <c r="C3" s="2"/>
      <c r="F3" s="50"/>
      <c r="G3" s="50"/>
    </row>
    <row r="4" spans="1:27" x14ac:dyDescent="0.25">
      <c r="A4" s="2"/>
      <c r="B4" s="2"/>
      <c r="C4" s="2"/>
      <c r="E4" s="156" t="s">
        <v>113</v>
      </c>
      <c r="F4" s="156"/>
      <c r="G4" s="156"/>
      <c r="I4" s="95"/>
      <c r="J4" s="54"/>
      <c r="K4" s="90" t="s">
        <v>39</v>
      </c>
    </row>
    <row r="5" spans="1:27" x14ac:dyDescent="0.25">
      <c r="B5" s="5"/>
      <c r="C5" s="5"/>
      <c r="D5" s="111" t="s">
        <v>2</v>
      </c>
    </row>
    <row r="6" spans="1:27" s="1" customFormat="1" x14ac:dyDescent="0.25">
      <c r="A6" s="80" t="s">
        <v>4</v>
      </c>
      <c r="B6" s="2"/>
      <c r="C6" s="2"/>
      <c r="D6" s="46"/>
      <c r="E6" s="52"/>
      <c r="F6" s="49"/>
      <c r="G6" s="49"/>
      <c r="H6" s="64"/>
      <c r="I6" s="94"/>
      <c r="J6" s="70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1" customFormat="1" x14ac:dyDescent="0.25">
      <c r="A7"/>
      <c r="B7" s="2"/>
      <c r="C7" s="2"/>
      <c r="D7" s="46"/>
      <c r="E7" s="52"/>
      <c r="F7" s="49"/>
      <c r="G7" s="49"/>
      <c r="H7" s="106"/>
      <c r="I7" s="107"/>
      <c r="J7" s="70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1" customFormat="1" x14ac:dyDescent="0.25">
      <c r="A8" s="5" t="s">
        <v>5</v>
      </c>
      <c r="B8"/>
      <c r="C8"/>
      <c r="D8" s="46" t="s">
        <v>6</v>
      </c>
      <c r="E8" s="52"/>
      <c r="F8" s="49"/>
      <c r="G8" s="50"/>
      <c r="H8" s="106">
        <v>3860</v>
      </c>
      <c r="I8" s="107"/>
      <c r="J8" s="70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1" customFormat="1" x14ac:dyDescent="0.25">
      <c r="A9" s="5" t="s">
        <v>7</v>
      </c>
      <c r="B9" s="5" t="s">
        <v>8</v>
      </c>
      <c r="C9" s="5"/>
      <c r="D9" s="46"/>
      <c r="E9" s="52"/>
      <c r="F9" s="49"/>
      <c r="G9" s="49"/>
      <c r="H9" s="106">
        <v>1800</v>
      </c>
      <c r="I9" s="107"/>
      <c r="J9" s="70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x14ac:dyDescent="0.25">
      <c r="A10" s="5" t="s">
        <v>9</v>
      </c>
      <c r="B10" s="63"/>
      <c r="C10" s="63"/>
      <c r="H10" s="106">
        <v>1500</v>
      </c>
      <c r="I10" s="107"/>
    </row>
    <row r="11" spans="1:27" x14ac:dyDescent="0.25">
      <c r="A11" s="5" t="s">
        <v>114</v>
      </c>
      <c r="B11" s="112" t="s">
        <v>8</v>
      </c>
      <c r="C11" s="63"/>
      <c r="E11" s="52" t="s">
        <v>115</v>
      </c>
      <c r="H11" s="106">
        <v>8640</v>
      </c>
      <c r="I11" s="107"/>
    </row>
    <row r="12" spans="1:27" s="1" customFormat="1" x14ac:dyDescent="0.25">
      <c r="A12"/>
      <c r="B12"/>
      <c r="C12"/>
      <c r="D12" s="46"/>
      <c r="E12" s="52"/>
      <c r="F12" s="49"/>
      <c r="G12" s="50"/>
      <c r="H12" s="106"/>
      <c r="I12" s="107"/>
      <c r="J12" s="70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1" customFormat="1" ht="45" x14ac:dyDescent="0.25">
      <c r="A13" t="s">
        <v>46</v>
      </c>
      <c r="B13" s="5" t="s">
        <v>11</v>
      </c>
      <c r="C13" s="5"/>
      <c r="D13" s="46">
        <v>1</v>
      </c>
      <c r="E13" s="52"/>
      <c r="F13" s="49"/>
      <c r="G13" s="49">
        <v>5850</v>
      </c>
      <c r="H13" s="106">
        <f>SUM(G13*1.5)</f>
        <v>8775</v>
      </c>
      <c r="I13" s="107"/>
      <c r="J13" s="70"/>
      <c r="K13" s="10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1" customFormat="1" ht="23.25" customHeight="1" x14ac:dyDescent="0.25">
      <c r="A14" t="s">
        <v>12</v>
      </c>
      <c r="B14"/>
      <c r="C14"/>
      <c r="D14" s="46">
        <v>15</v>
      </c>
      <c r="E14" s="51" t="s">
        <v>13</v>
      </c>
      <c r="F14" s="49">
        <v>30</v>
      </c>
      <c r="G14" s="49">
        <f>SUM(F14*D14)</f>
        <v>450</v>
      </c>
      <c r="H14" s="106">
        <f t="shared" ref="H14:H25" si="0">SUM(G14*1.5)</f>
        <v>675</v>
      </c>
      <c r="I14" s="107"/>
      <c r="J14" s="70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1" customFormat="1" x14ac:dyDescent="0.25">
      <c r="A15" t="s">
        <v>14</v>
      </c>
      <c r="B15"/>
      <c r="C15"/>
      <c r="D15" s="46">
        <v>3</v>
      </c>
      <c r="E15" s="52"/>
      <c r="F15" s="49">
        <v>150</v>
      </c>
      <c r="G15" s="49">
        <f>SUM(F15*D15)</f>
        <v>450</v>
      </c>
      <c r="H15" s="106">
        <f t="shared" si="0"/>
        <v>675</v>
      </c>
      <c r="I15" s="107"/>
      <c r="J15" s="70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1" customFormat="1" x14ac:dyDescent="0.25">
      <c r="A16" t="s">
        <v>15</v>
      </c>
      <c r="B16"/>
      <c r="C16"/>
      <c r="D16" s="46">
        <v>6</v>
      </c>
      <c r="E16" s="52"/>
      <c r="F16" s="49">
        <v>60</v>
      </c>
      <c r="G16" s="49">
        <f>SUM(F16*D16)</f>
        <v>360</v>
      </c>
      <c r="H16" s="106">
        <f t="shared" si="0"/>
        <v>540</v>
      </c>
      <c r="I16" s="107"/>
      <c r="J16" s="70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x14ac:dyDescent="0.25">
      <c r="H17" s="106"/>
      <c r="I17" s="107"/>
    </row>
    <row r="18" spans="1:27" s="1" customFormat="1" ht="29.25" customHeight="1" x14ac:dyDescent="0.25">
      <c r="A18" t="s">
        <v>16</v>
      </c>
      <c r="B18"/>
      <c r="C18"/>
      <c r="D18" s="46">
        <v>6</v>
      </c>
      <c r="E18" s="51" t="s">
        <v>17</v>
      </c>
      <c r="F18" s="49">
        <v>127</v>
      </c>
      <c r="G18" s="49">
        <f>SUM(F18*D18)</f>
        <v>762</v>
      </c>
      <c r="H18" s="106">
        <f t="shared" si="0"/>
        <v>1143</v>
      </c>
      <c r="I18" s="107"/>
      <c r="J18" s="70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x14ac:dyDescent="0.25">
      <c r="A19" t="s">
        <v>116</v>
      </c>
      <c r="B19" t="s">
        <v>19</v>
      </c>
      <c r="D19" s="46">
        <v>12</v>
      </c>
      <c r="E19" s="52" t="s">
        <v>20</v>
      </c>
      <c r="F19" s="66">
        <v>112</v>
      </c>
      <c r="G19" s="49">
        <f t="shared" ref="G19" si="1">SUM(F19*D19)</f>
        <v>1344</v>
      </c>
      <c r="H19" s="106">
        <f t="shared" si="0"/>
        <v>2016</v>
      </c>
      <c r="I19" s="107"/>
      <c r="J19" s="92"/>
      <c r="K19" s="104"/>
    </row>
    <row r="20" spans="1:27" x14ac:dyDescent="0.25">
      <c r="H20" s="106"/>
      <c r="I20" s="107"/>
    </row>
    <row r="21" spans="1:27" x14ac:dyDescent="0.25">
      <c r="A21" t="s">
        <v>21</v>
      </c>
      <c r="D21" s="46">
        <v>20</v>
      </c>
      <c r="E21" s="52" t="s">
        <v>22</v>
      </c>
      <c r="F21" s="49">
        <v>157</v>
      </c>
      <c r="G21" s="49">
        <f>SUM(F21*D21)</f>
        <v>3140</v>
      </c>
      <c r="H21" s="106">
        <f t="shared" si="0"/>
        <v>4710</v>
      </c>
      <c r="I21" s="107"/>
    </row>
    <row r="22" spans="1:27" x14ac:dyDescent="0.25">
      <c r="A22" t="s">
        <v>117</v>
      </c>
      <c r="D22" s="46">
        <v>40</v>
      </c>
      <c r="E22" s="52" t="s">
        <v>20</v>
      </c>
      <c r="F22" s="66">
        <v>104</v>
      </c>
      <c r="G22" s="49">
        <f>SUM(F22*D22)</f>
        <v>4160</v>
      </c>
      <c r="H22" s="106">
        <f t="shared" si="0"/>
        <v>6240</v>
      </c>
      <c r="I22" s="107"/>
      <c r="J22" s="92"/>
    </row>
    <row r="23" spans="1:27" x14ac:dyDescent="0.25">
      <c r="H23" s="106"/>
      <c r="I23" s="107"/>
      <c r="K23"/>
    </row>
    <row r="24" spans="1:27" x14ac:dyDescent="0.25">
      <c r="A24" s="5" t="s">
        <v>24</v>
      </c>
      <c r="B24" s="5"/>
      <c r="C24" s="5"/>
      <c r="G24" s="49">
        <v>600</v>
      </c>
      <c r="H24" s="106">
        <f t="shared" si="0"/>
        <v>900</v>
      </c>
      <c r="I24" s="107"/>
    </row>
    <row r="25" spans="1:27" x14ac:dyDescent="0.25">
      <c r="A25" t="s">
        <v>25</v>
      </c>
      <c r="D25" s="46">
        <v>24</v>
      </c>
      <c r="E25" s="74" t="s">
        <v>13</v>
      </c>
      <c r="F25" s="49">
        <v>18</v>
      </c>
      <c r="G25" s="49">
        <f>SUM(F25*D25)</f>
        <v>432</v>
      </c>
      <c r="H25" s="106">
        <f t="shared" si="0"/>
        <v>648</v>
      </c>
      <c r="I25" s="107"/>
    </row>
    <row r="26" spans="1:27" ht="27" customHeight="1" x14ac:dyDescent="0.25">
      <c r="E26" s="51"/>
      <c r="G26" s="78">
        <f>SUM(G13:G25)</f>
        <v>17548</v>
      </c>
      <c r="H26" s="106"/>
      <c r="I26" s="96"/>
      <c r="J26" s="83"/>
    </row>
    <row r="27" spans="1:27" ht="15.75" customHeight="1" x14ac:dyDescent="0.25">
      <c r="A27" s="79" t="s">
        <v>26</v>
      </c>
      <c r="E27" s="51"/>
      <c r="F27" s="77">
        <f>SUM(G27-G26)</f>
        <v>8774</v>
      </c>
      <c r="G27" s="78">
        <f>SUM(H13:H25)</f>
        <v>26322</v>
      </c>
      <c r="H27" s="93"/>
      <c r="I27" s="107"/>
    </row>
    <row r="28" spans="1:27" ht="45" x14ac:dyDescent="0.25">
      <c r="A28" s="5" t="s">
        <v>27</v>
      </c>
      <c r="B28" s="5"/>
      <c r="C28" s="5"/>
      <c r="H28" s="108">
        <v>4400</v>
      </c>
      <c r="I28" s="107"/>
    </row>
    <row r="29" spans="1:27" x14ac:dyDescent="0.25">
      <c r="A29" s="5"/>
      <c r="B29" s="5"/>
      <c r="C29" s="5"/>
      <c r="H29" s="106"/>
      <c r="I29" s="107"/>
    </row>
    <row r="30" spans="1:27" x14ac:dyDescent="0.25">
      <c r="A30" s="5" t="s">
        <v>28</v>
      </c>
      <c r="B30" s="63"/>
      <c r="C30" s="63"/>
      <c r="H30" s="106">
        <v>3600</v>
      </c>
      <c r="I30" s="107"/>
    </row>
    <row r="31" spans="1:27" x14ac:dyDescent="0.25">
      <c r="A31" s="5" t="s">
        <v>29</v>
      </c>
      <c r="B31" s="5"/>
      <c r="C31" s="5"/>
      <c r="H31" s="106">
        <v>2870</v>
      </c>
      <c r="I31" s="107"/>
    </row>
    <row r="32" spans="1:27" x14ac:dyDescent="0.25">
      <c r="A32" s="5" t="s">
        <v>30</v>
      </c>
      <c r="B32" s="5"/>
      <c r="C32" s="5"/>
      <c r="H32" s="106">
        <v>450</v>
      </c>
      <c r="I32" s="107"/>
    </row>
    <row r="33" spans="1:27" x14ac:dyDescent="0.25">
      <c r="A33" s="5" t="s">
        <v>31</v>
      </c>
      <c r="B33" s="5"/>
      <c r="C33" s="5"/>
      <c r="H33" s="106">
        <v>1200</v>
      </c>
      <c r="I33" s="107"/>
    </row>
    <row r="34" spans="1:27" s="1" customFormat="1" x14ac:dyDescent="0.25">
      <c r="A34" s="5" t="s">
        <v>7</v>
      </c>
      <c r="B34" s="5" t="s">
        <v>8</v>
      </c>
      <c r="C34" s="5"/>
      <c r="D34" s="46"/>
      <c r="E34" s="52"/>
      <c r="F34" s="49"/>
      <c r="G34" s="49"/>
      <c r="H34" s="106">
        <v>700</v>
      </c>
      <c r="I34" s="107"/>
      <c r="J34" s="70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1" customFormat="1" x14ac:dyDescent="0.25">
      <c r="A35" s="5" t="s">
        <v>114</v>
      </c>
      <c r="B35" s="5" t="s">
        <v>8</v>
      </c>
      <c r="C35" s="5"/>
      <c r="D35" s="46"/>
      <c r="E35" s="52" t="s">
        <v>115</v>
      </c>
      <c r="F35" s="49"/>
      <c r="G35" s="49"/>
      <c r="H35" s="106">
        <v>6580</v>
      </c>
      <c r="I35" s="107"/>
      <c r="J35" s="70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G36" s="50"/>
      <c r="H36" s="106"/>
      <c r="I36" s="107"/>
    </row>
    <row r="37" spans="1:27" ht="33.75" customHeight="1" x14ac:dyDescent="0.25">
      <c r="A37" t="s">
        <v>46</v>
      </c>
      <c r="B37" s="5" t="s">
        <v>11</v>
      </c>
      <c r="C37" s="5"/>
      <c r="D37" s="46">
        <v>1</v>
      </c>
      <c r="G37" s="49">
        <v>5850</v>
      </c>
      <c r="H37" s="106">
        <f>SUM(G37*1.5)</f>
        <v>8775</v>
      </c>
      <c r="I37" s="107"/>
      <c r="K37" s="103"/>
    </row>
    <row r="38" spans="1:27" x14ac:dyDescent="0.25">
      <c r="A38" t="s">
        <v>12</v>
      </c>
      <c r="D38" s="46">
        <v>15</v>
      </c>
      <c r="E38" s="74" t="s">
        <v>13</v>
      </c>
      <c r="F38" s="49">
        <v>30</v>
      </c>
      <c r="G38" s="49">
        <f>SUM(F38*D38)</f>
        <v>450</v>
      </c>
      <c r="H38" s="106">
        <f t="shared" ref="H38:H48" si="2">SUM(G38*1.5)</f>
        <v>675</v>
      </c>
      <c r="I38" s="107"/>
    </row>
    <row r="39" spans="1:27" x14ac:dyDescent="0.25">
      <c r="A39" t="s">
        <v>33</v>
      </c>
      <c r="D39" s="46">
        <v>3</v>
      </c>
      <c r="E39" s="75"/>
      <c r="F39" s="49">
        <v>150</v>
      </c>
      <c r="G39" s="49">
        <f>SUM(F39*D39)</f>
        <v>450</v>
      </c>
      <c r="H39" s="106">
        <f t="shared" si="2"/>
        <v>675</v>
      </c>
      <c r="I39" s="107"/>
    </row>
    <row r="40" spans="1:27" x14ac:dyDescent="0.25">
      <c r="A40" t="s">
        <v>15</v>
      </c>
      <c r="D40" s="46">
        <v>6</v>
      </c>
      <c r="E40" s="75"/>
      <c r="F40" s="49">
        <v>60</v>
      </c>
      <c r="G40" s="49">
        <f>SUM(F40*D40)</f>
        <v>360</v>
      </c>
      <c r="H40" s="106">
        <f t="shared" si="2"/>
        <v>540</v>
      </c>
      <c r="I40" s="107"/>
    </row>
    <row r="41" spans="1:27" x14ac:dyDescent="0.25">
      <c r="E41" s="75"/>
      <c r="H41" s="106"/>
      <c r="I41" s="107"/>
    </row>
    <row r="42" spans="1:27" ht="20.25" customHeight="1" x14ac:dyDescent="0.25">
      <c r="A42" t="s">
        <v>16</v>
      </c>
      <c r="D42" s="46">
        <v>6</v>
      </c>
      <c r="E42" s="76" t="s">
        <v>17</v>
      </c>
      <c r="F42" s="49">
        <v>127</v>
      </c>
      <c r="G42" s="49">
        <f>SUM(F42*D42)</f>
        <v>762</v>
      </c>
      <c r="H42" s="106">
        <f t="shared" si="2"/>
        <v>1143</v>
      </c>
      <c r="I42" s="107"/>
    </row>
    <row r="43" spans="1:27" x14ac:dyDescent="0.25">
      <c r="A43" t="s">
        <v>116</v>
      </c>
      <c r="B43" t="s">
        <v>19</v>
      </c>
      <c r="D43" s="46">
        <v>12</v>
      </c>
      <c r="E43" s="75" t="s">
        <v>20</v>
      </c>
      <c r="F43" s="81">
        <v>112</v>
      </c>
      <c r="G43" s="49">
        <f t="shared" ref="G43" si="3">SUM(F43*D43)</f>
        <v>1344</v>
      </c>
      <c r="H43" s="106">
        <f t="shared" si="2"/>
        <v>2016</v>
      </c>
      <c r="I43" s="107"/>
      <c r="J43" s="92"/>
      <c r="K43" s="67"/>
    </row>
    <row r="44" spans="1:27" x14ac:dyDescent="0.25">
      <c r="E44" s="75"/>
      <c r="F44" s="66"/>
      <c r="G44" s="66"/>
      <c r="H44" s="109"/>
      <c r="I44" s="110"/>
      <c r="J44" s="84"/>
      <c r="K44" s="67"/>
    </row>
    <row r="45" spans="1:27" x14ac:dyDescent="0.25">
      <c r="A45" t="s">
        <v>34</v>
      </c>
      <c r="B45" t="s">
        <v>35</v>
      </c>
      <c r="D45" s="46">
        <v>16</v>
      </c>
      <c r="E45" s="75" t="s">
        <v>22</v>
      </c>
      <c r="F45" s="49">
        <v>157</v>
      </c>
      <c r="G45" s="49">
        <f>SUM(F45*D45)</f>
        <v>2512</v>
      </c>
      <c r="H45" s="106">
        <f t="shared" si="2"/>
        <v>3768</v>
      </c>
      <c r="I45" s="107"/>
      <c r="K45" s="82"/>
    </row>
    <row r="46" spans="1:27" x14ac:dyDescent="0.25">
      <c r="A46" t="s">
        <v>117</v>
      </c>
      <c r="D46" s="46">
        <v>32</v>
      </c>
      <c r="E46" s="75" t="s">
        <v>20</v>
      </c>
      <c r="F46" s="81">
        <v>103</v>
      </c>
      <c r="G46" s="49">
        <f>SUM(F46*D46)</f>
        <v>3296</v>
      </c>
      <c r="H46" s="106">
        <f t="shared" si="2"/>
        <v>4944</v>
      </c>
      <c r="I46" s="107"/>
      <c r="J46" s="92"/>
    </row>
    <row r="47" spans="1:27" x14ac:dyDescent="0.25">
      <c r="E47" s="75"/>
      <c r="H47" s="106"/>
      <c r="I47" s="107"/>
      <c r="K47"/>
    </row>
    <row r="48" spans="1:27" x14ac:dyDescent="0.25">
      <c r="A48" s="5" t="s">
        <v>36</v>
      </c>
      <c r="B48" s="5"/>
      <c r="C48" s="5"/>
      <c r="E48" s="75"/>
      <c r="G48" s="49">
        <v>600</v>
      </c>
      <c r="H48" s="106">
        <f t="shared" si="2"/>
        <v>900</v>
      </c>
      <c r="I48" s="107"/>
    </row>
    <row r="49" spans="1:27" x14ac:dyDescent="0.25">
      <c r="A49" t="s">
        <v>25</v>
      </c>
      <c r="D49" s="46">
        <v>20</v>
      </c>
      <c r="E49" s="74" t="s">
        <v>13</v>
      </c>
      <c r="F49" s="49">
        <v>18</v>
      </c>
      <c r="G49" s="49">
        <f>SUM(F49*D49)</f>
        <v>360</v>
      </c>
      <c r="H49" s="106">
        <v>650</v>
      </c>
      <c r="I49" s="107"/>
    </row>
    <row r="50" spans="1:27" ht="15.75" thickBot="1" x14ac:dyDescent="0.3">
      <c r="E50" s="75"/>
      <c r="G50" s="78">
        <f>SUM(G37:G49)</f>
        <v>15984</v>
      </c>
      <c r="I50" s="96"/>
      <c r="J50" s="83"/>
    </row>
    <row r="51" spans="1:27" ht="18" thickBot="1" x14ac:dyDescent="0.3">
      <c r="C51" s="64"/>
      <c r="F51" s="77">
        <f>SUM(G51-G50)</f>
        <v>8102</v>
      </c>
      <c r="G51" s="78">
        <f>SUM(H37:H49)</f>
        <v>24086</v>
      </c>
      <c r="H51" s="48">
        <f>SUM(H5:H49)</f>
        <v>86008</v>
      </c>
    </row>
    <row r="52" spans="1:27" x14ac:dyDescent="0.25">
      <c r="A52" s="62"/>
      <c r="B52" s="62"/>
      <c r="C52" s="62"/>
      <c r="H52" s="64" t="s">
        <v>37</v>
      </c>
      <c r="K52" s="89" t="e">
        <f>SUM(H51-#REF!)</f>
        <v>#REF!</v>
      </c>
    </row>
    <row r="53" spans="1:27" x14ac:dyDescent="0.25">
      <c r="F53" s="69"/>
      <c r="G53" s="69"/>
    </row>
    <row r="54" spans="1:27" x14ac:dyDescent="0.25">
      <c r="F54" s="69"/>
      <c r="G54" s="69"/>
    </row>
    <row r="55" spans="1:27" x14ac:dyDescent="0.25">
      <c r="A55" t="s">
        <v>38</v>
      </c>
      <c r="F55" s="69"/>
      <c r="G55" s="69"/>
    </row>
    <row r="56" spans="1:27" x14ac:dyDescent="0.25">
      <c r="F56" s="69"/>
      <c r="G56" s="69"/>
    </row>
    <row r="57" spans="1:27" ht="17.25" x14ac:dyDescent="0.4">
      <c r="F57" s="69"/>
      <c r="G57" s="69"/>
      <c r="H57" s="71"/>
      <c r="I57" s="99"/>
      <c r="J57" s="71"/>
      <c r="K57" s="4"/>
    </row>
    <row r="58" spans="1:27" ht="17.25" x14ac:dyDescent="0.4">
      <c r="F58" s="69"/>
      <c r="G58" s="69"/>
      <c r="H58" s="71"/>
      <c r="I58" s="99"/>
      <c r="J58" s="71"/>
      <c r="K58" s="4"/>
    </row>
    <row r="59" spans="1:27" ht="17.25" x14ac:dyDescent="0.4">
      <c r="F59" s="69"/>
      <c r="G59" s="69"/>
      <c r="H59" s="71"/>
      <c r="I59" s="99"/>
      <c r="J59" s="71"/>
      <c r="K59" s="4"/>
    </row>
    <row r="60" spans="1:27" ht="38.25" customHeight="1" x14ac:dyDescent="0.25">
      <c r="F60" s="69"/>
      <c r="G60" s="69"/>
    </row>
    <row r="61" spans="1:27" x14ac:dyDescent="0.25">
      <c r="A61" s="148"/>
      <c r="B61" s="148"/>
      <c r="C61" s="148"/>
      <c r="D61" s="148"/>
      <c r="E61" s="148"/>
      <c r="F61" s="148"/>
      <c r="G61" s="148"/>
      <c r="H61" s="148"/>
      <c r="I61" s="100"/>
      <c r="J61" s="72"/>
      <c r="K61" s="11"/>
    </row>
    <row r="62" spans="1:27" ht="18.75" x14ac:dyDescent="0.25">
      <c r="A62" s="149"/>
      <c r="B62" s="149"/>
      <c r="C62" s="149"/>
      <c r="D62" s="149"/>
      <c r="E62" s="149"/>
      <c r="F62" s="149"/>
      <c r="G62" s="149"/>
      <c r="H62" s="149"/>
      <c r="I62" s="101"/>
      <c r="J62" s="12"/>
      <c r="K62" s="12"/>
    </row>
    <row r="63" spans="1:27" x14ac:dyDescent="0.25">
      <c r="A63" s="7"/>
      <c r="B63" s="7"/>
      <c r="C63" s="7"/>
      <c r="F63" s="69"/>
      <c r="G63" s="69"/>
    </row>
    <row r="64" spans="1:27" s="64" customFormat="1" x14ac:dyDescent="0.25">
      <c r="A64"/>
      <c r="B64"/>
      <c r="C64"/>
      <c r="D64" s="46"/>
      <c r="E64" s="52"/>
      <c r="F64" s="69"/>
      <c r="G64" s="69"/>
      <c r="I64" s="94"/>
      <c r="J64" s="70"/>
      <c r="K64" s="1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64" customFormat="1" x14ac:dyDescent="0.25">
      <c r="A65"/>
      <c r="B65"/>
      <c r="C65"/>
      <c r="D65" s="46"/>
      <c r="E65" s="52"/>
      <c r="F65" s="69"/>
      <c r="G65" s="69"/>
      <c r="I65" s="94"/>
      <c r="J65" s="70"/>
      <c r="K65" s="1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64" customFormat="1" x14ac:dyDescent="0.25">
      <c r="A66"/>
      <c r="B66"/>
      <c r="C66"/>
      <c r="D66" s="46"/>
      <c r="E66" s="52"/>
      <c r="F66" s="69"/>
      <c r="G66" s="69"/>
      <c r="I66" s="94"/>
      <c r="J66" s="70"/>
      <c r="K66" s="1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64" customFormat="1" x14ac:dyDescent="0.25">
      <c r="A67"/>
      <c r="B67"/>
      <c r="C67"/>
      <c r="D67" s="46"/>
      <c r="E67" s="52"/>
      <c r="F67" s="69"/>
      <c r="G67" s="69"/>
      <c r="I67" s="94"/>
      <c r="J67" s="70"/>
      <c r="K67" s="1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64" customFormat="1" x14ac:dyDescent="0.25">
      <c r="A68"/>
      <c r="B68"/>
      <c r="C68"/>
      <c r="D68" s="46"/>
      <c r="E68" s="52"/>
      <c r="F68" s="69"/>
      <c r="G68" s="69"/>
      <c r="I68" s="94"/>
      <c r="J68" s="70"/>
      <c r="K68" s="1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64" customFormat="1" x14ac:dyDescent="0.25">
      <c r="A69"/>
      <c r="B69"/>
      <c r="C69"/>
      <c r="D69" s="46"/>
      <c r="E69" s="52"/>
      <c r="F69" s="69"/>
      <c r="G69" s="69"/>
      <c r="I69" s="94"/>
      <c r="J69" s="70"/>
      <c r="K69" s="1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64" customFormat="1" x14ac:dyDescent="0.25">
      <c r="A70"/>
      <c r="B70"/>
      <c r="C70"/>
      <c r="D70" s="46"/>
      <c r="E70" s="52"/>
      <c r="F70" s="69"/>
      <c r="G70" s="69"/>
      <c r="I70" s="94"/>
      <c r="J70" s="70"/>
      <c r="K70" s="1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64" customFormat="1" x14ac:dyDescent="0.25">
      <c r="A71"/>
      <c r="B71"/>
      <c r="C71"/>
      <c r="D71" s="46"/>
      <c r="E71" s="52"/>
      <c r="F71" s="69"/>
      <c r="G71" s="69"/>
      <c r="I71" s="94"/>
      <c r="J71" s="70"/>
      <c r="K71" s="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64" customFormat="1" x14ac:dyDescent="0.25">
      <c r="A72"/>
      <c r="B72"/>
      <c r="C72"/>
      <c r="D72" s="46"/>
      <c r="E72" s="52"/>
      <c r="F72" s="69"/>
      <c r="G72" s="69"/>
      <c r="I72" s="94"/>
      <c r="J72" s="70"/>
      <c r="K72" s="1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64" customFormat="1" x14ac:dyDescent="0.25">
      <c r="A73"/>
      <c r="B73"/>
      <c r="C73"/>
      <c r="D73" s="46"/>
      <c r="E73" s="52"/>
      <c r="F73" s="69"/>
      <c r="G73" s="69"/>
      <c r="I73" s="94"/>
      <c r="J73" s="70"/>
      <c r="K73" s="1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64" customFormat="1" x14ac:dyDescent="0.25">
      <c r="A74"/>
      <c r="B74"/>
      <c r="C74"/>
      <c r="D74" s="46"/>
      <c r="E74" s="52"/>
      <c r="F74" s="69"/>
      <c r="G74" s="69"/>
      <c r="I74" s="94"/>
      <c r="J74" s="70"/>
      <c r="K74" s="1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64" customFormat="1" x14ac:dyDescent="0.25">
      <c r="A75"/>
      <c r="B75"/>
      <c r="C75"/>
      <c r="D75" s="46"/>
      <c r="E75" s="52"/>
      <c r="F75" s="69"/>
      <c r="G75" s="69"/>
      <c r="I75" s="94"/>
      <c r="J75" s="70"/>
      <c r="K75" s="1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64" customFormat="1" x14ac:dyDescent="0.25">
      <c r="A76"/>
      <c r="B76"/>
      <c r="C76"/>
      <c r="D76" s="46"/>
      <c r="E76" s="52"/>
      <c r="F76" s="69"/>
      <c r="G76" s="69"/>
      <c r="I76" s="94"/>
      <c r="J76" s="70"/>
      <c r="K76" s="1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64" customFormat="1" x14ac:dyDescent="0.25">
      <c r="A77"/>
      <c r="B77"/>
      <c r="C77"/>
      <c r="D77" s="46"/>
      <c r="E77" s="52"/>
      <c r="F77" s="69"/>
      <c r="G77" s="69"/>
      <c r="I77" s="94"/>
      <c r="J77" s="70"/>
      <c r="K77" s="1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64" customFormat="1" x14ac:dyDescent="0.25">
      <c r="A78"/>
      <c r="B78"/>
      <c r="C78"/>
      <c r="D78" s="46"/>
      <c r="E78" s="52"/>
      <c r="F78" s="69"/>
      <c r="G78" s="69"/>
      <c r="I78" s="94"/>
      <c r="J78" s="70"/>
      <c r="K78" s="1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s="64" customFormat="1" x14ac:dyDescent="0.25">
      <c r="A79"/>
      <c r="B79"/>
      <c r="C79"/>
      <c r="D79" s="46"/>
      <c r="E79" s="52"/>
      <c r="F79" s="69"/>
      <c r="G79" s="69"/>
      <c r="I79" s="94"/>
      <c r="J79" s="70"/>
      <c r="K79" s="1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x14ac:dyDescent="0.25">
      <c r="F80" s="69"/>
      <c r="G80" s="69"/>
    </row>
    <row r="81" spans="1:27" x14ac:dyDescent="0.25">
      <c r="F81" s="69"/>
      <c r="G81" s="69"/>
    </row>
    <row r="82" spans="1:27" x14ac:dyDescent="0.25">
      <c r="F82" s="69"/>
      <c r="G82" s="69"/>
    </row>
    <row r="83" spans="1:27" x14ac:dyDescent="0.25">
      <c r="A83" s="46"/>
      <c r="F83" s="69"/>
      <c r="G83" s="69"/>
    </row>
    <row r="84" spans="1:27" x14ac:dyDescent="0.25">
      <c r="A84" s="73"/>
      <c r="F84" s="69"/>
      <c r="G84" s="69"/>
    </row>
    <row r="85" spans="1:27" x14ac:dyDescent="0.25">
      <c r="F85" s="69"/>
      <c r="G85" s="69"/>
    </row>
    <row r="86" spans="1:27" x14ac:dyDescent="0.25">
      <c r="F86" s="69"/>
      <c r="G86" s="69"/>
      <c r="I86" s="102"/>
      <c r="J86" s="69"/>
    </row>
    <row r="87" spans="1:27" x14ac:dyDescent="0.25">
      <c r="F87" s="69"/>
      <c r="G87" s="69"/>
    </row>
    <row r="88" spans="1:27" x14ac:dyDescent="0.25">
      <c r="F88" s="69"/>
      <c r="G88" s="69"/>
      <c r="AA88" s="53"/>
    </row>
  </sheetData>
  <mergeCells count="3">
    <mergeCell ref="A61:H61"/>
    <mergeCell ref="A62:H62"/>
    <mergeCell ref="E4:G4"/>
  </mergeCells>
  <pageMargins left="0.7" right="0.7" top="0.75" bottom="0.75" header="0.3" footer="0.3"/>
  <pageSetup paperSize="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8" ma:contentTypeDescription="Create a new document." ma:contentTypeScope="" ma:versionID="5c6c45fc6cdc1322fef68344767cf8c3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2c03d9a0bba3e58e097ed24d6a6df1a0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ddf3cb-0bd4-4e55-ab2c-5abd4ce7580a">
      <Terms xmlns="http://schemas.microsoft.com/office/infopath/2007/PartnerControls"/>
    </lcf76f155ced4ddcb4097134ff3c332f>
    <TaxCatchAll xmlns="0939dbf7-a5b3-4eeb-9dff-eb084b7b473e" xsi:nil="true"/>
    <SharedWithUsers xmlns="0939dbf7-a5b3-4eeb-9dff-eb084b7b473e">
      <UserInfo>
        <DisplayName>Adrian Colston-Weeks</DisplayName>
        <AccountId>12</AccountId>
        <AccountType/>
      </UserInfo>
      <UserInfo>
        <DisplayName>Leeana Taft</DisplayName>
        <AccountId>35</AccountId>
        <AccountType/>
      </UserInfo>
      <UserInfo>
        <DisplayName>Tamara Lopez-Dominguez</DisplayName>
        <AccountId>228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D9148F6-C5C4-4782-B460-32750EDD9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51183A-3D86-4B3D-9FFB-6C2466C2D5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996070-373C-4C85-A335-E8B3A2F91543}">
  <ds:schemaRefs>
    <ds:schemaRef ds:uri="http://schemas.microsoft.com/office/2006/metadata/properties"/>
    <ds:schemaRef ds:uri="http://schemas.microsoft.com/office/infopath/2007/PartnerControls"/>
    <ds:schemaRef ds:uri="0dddf3cb-0bd4-4e55-ab2c-5abd4ce7580a"/>
    <ds:schemaRef ds:uri="0939dbf7-a5b3-4eeb-9dff-eb084b7b47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for fitters</vt:lpstr>
      <vt:lpstr>to order</vt:lpstr>
      <vt:lpstr>for client - meeting 31012025</vt:lpstr>
      <vt:lpstr>for client - 2 chair options</vt:lpstr>
      <vt:lpstr>INTERNAL USE breakdownplastic c</vt:lpstr>
      <vt:lpstr>INTERNAL USE breakdown director</vt:lpstr>
      <vt:lpstr>Photos &amp; Exisiting furniture </vt:lpstr>
      <vt:lpstr>levant info only upholstery cos</vt:lpstr>
      <vt:lpstr> fior DV finance purposes</vt:lpstr>
      <vt:lpstr> for DV - close finance21022025</vt:lpstr>
      <vt:lpstr>' fior DV finance purposes'!Print_Area</vt:lpstr>
      <vt:lpstr>' for DV - close finance21022025'!Print_Area</vt:lpstr>
      <vt:lpstr>'for client - 2 chair options'!Print_Area</vt:lpstr>
      <vt:lpstr>'for client - meeting 31012025'!Print_Area</vt:lpstr>
      <vt:lpstr>'for fitters'!Print_Area</vt:lpstr>
      <vt:lpstr>'INTERNAL USE breakdown director'!Print_Area</vt:lpstr>
      <vt:lpstr>'INTERNAL USE breakdownplastic c'!Print_Area</vt:lpstr>
      <vt:lpstr>'Photos &amp; Exisiting furniture '!Print_Area</vt:lpstr>
      <vt:lpstr>'to order'!Print_Area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Leeana Taft</dc:creator>
  <cp:keywords/>
  <dc:description/>
  <cp:lastModifiedBy>Leeana Taft</cp:lastModifiedBy>
  <cp:revision/>
  <cp:lastPrinted>2025-04-08T07:08:46Z</cp:lastPrinted>
  <dcterms:created xsi:type="dcterms:W3CDTF">2024-03-05T11:20:14Z</dcterms:created>
  <dcterms:modified xsi:type="dcterms:W3CDTF">2025-08-28T12:24:40Z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0x01010083B20663067D104F808448A2CE098101</vt:lpwstr>
  </property>
</Properties>
</file>