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L/Larsen Limited, PO Box 692/4 White Houses, Noirmont/"/>
    </mc:Choice>
  </mc:AlternateContent>
  <xr:revisionPtr revIDLastSave="0" documentId="8_{994A9BBE-EA54-4A24-AD0C-56BF1EBDFE7F}" xr6:coauthVersionLast="46" xr6:coauthVersionMax="46" xr10:uidLastSave="{00000000-0000-0000-0000-000000000000}"/>
  <bookViews>
    <workbookView xWindow="-27645" yWindow="1020" windowWidth="26760" windowHeight="13845" xr2:uid="{72E02791-88B0-455D-9726-58D67284EA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G17" i="1"/>
  <c r="W10" i="1"/>
  <c r="O15" i="1"/>
  <c r="D9" i="1"/>
  <c r="O3" i="1"/>
  <c r="O4" i="1" s="1"/>
  <c r="O6" i="1" s="1"/>
  <c r="D10" i="1"/>
  <c r="D15" i="1"/>
  <c r="D17" i="1"/>
  <c r="D4" i="1"/>
  <c r="D6" i="1" s="1"/>
  <c r="O9" i="1" l="1"/>
  <c r="G18" i="1"/>
  <c r="L25" i="1" s="1"/>
  <c r="N25" i="1" s="1"/>
  <c r="D11" i="1"/>
  <c r="D12" i="1" s="1"/>
  <c r="D16" i="1" s="1"/>
  <c r="D19" i="1" s="1"/>
  <c r="R17" i="1" l="1"/>
  <c r="R18" i="1" s="1"/>
  <c r="O10" i="1"/>
  <c r="O11" i="1" s="1"/>
  <c r="O12" i="1" s="1"/>
  <c r="O16" i="1" s="1"/>
  <c r="O19" i="1" s="1"/>
  <c r="L21" i="1"/>
  <c r="L24" i="1" s="1"/>
  <c r="G19" i="1"/>
  <c r="R19" i="1" l="1"/>
  <c r="L26" i="1"/>
  <c r="N26" i="1" s="1"/>
  <c r="N27" i="1" s="1"/>
  <c r="L27" i="1" l="1"/>
</calcChain>
</file>

<file path=xl/sharedStrings.xml><?xml version="1.0" encoding="utf-8"?>
<sst xmlns="http://schemas.openxmlformats.org/spreadsheetml/2006/main" count="39" uniqueCount="24">
  <si>
    <t>Larsens - 4 White Houses</t>
  </si>
  <si>
    <t>SO9166</t>
  </si>
  <si>
    <t>SO9525</t>
  </si>
  <si>
    <t>net</t>
  </si>
  <si>
    <t>GST</t>
  </si>
  <si>
    <t>GROSS</t>
  </si>
  <si>
    <t>shown as</t>
  </si>
  <si>
    <t>2.5% discount</t>
  </si>
  <si>
    <t>as 5% retention</t>
  </si>
  <si>
    <t>as gst on retention</t>
  </si>
  <si>
    <t>1st payment /deposit</t>
  </si>
  <si>
    <t>2nd payment</t>
  </si>
  <si>
    <t>Gross</t>
  </si>
  <si>
    <t xml:space="preserve">retention: shown as </t>
  </si>
  <si>
    <t>SO9254</t>
  </si>
  <si>
    <t>SO8511</t>
  </si>
  <si>
    <t>SO9426</t>
  </si>
  <si>
    <t>Amount of redeemed credit on BM Accounts</t>
  </si>
  <si>
    <t>due</t>
  </si>
  <si>
    <t>Received</t>
  </si>
  <si>
    <t>difference as 50% GST deducted from the retention figure</t>
  </si>
  <si>
    <t>post adjustment</t>
  </si>
  <si>
    <t>Settlement figure</t>
  </si>
  <si>
    <t>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</si>
</sst>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8"/>
      <color theme="1"/>
      <name val="Century Gothic"/>
      <family val="2"/>
    </font>
    <font>
      <u/>
      <sz val="11"/>
      <color theme="1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sz val="8"/>
      <name val="Calibri"/>
      <family val="2"/>
      <scheme val="minor"/>
    </font>
    <font>
      <i/>
      <sz val="9"/>
      <color rgb="FFFF0000"/>
      <name val="Century Gothic"/>
      <family val="2"/>
    </font>
    <font>
      <b/>
      <sz val="11"/>
      <color theme="5" tint="-0.249977111117893"/>
      <name val="Century Gothic"/>
      <family val="2"/>
    </font>
    <font>
      <i/>
      <sz val="9"/>
      <color theme="5" tint="-0.249977111117893"/>
      <name val="Century Gothic"/>
      <family val="2"/>
    </font>
    <font>
      <b/>
      <i/>
      <sz val="10"/>
      <color theme="5" tint="-0.249977111117893"/>
      <name val="Century Gothic"/>
      <family val="2"/>
    </font>
    <font>
      <sz val="11"/>
      <color theme="0" tint="-0.1499984740745262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2" fillId="0" borderId="0" xfId="0" applyFont="1"/>
    <xf numFmtId="4" fontId="1" fillId="0" borderId="1" xfId="0" applyNumberFormat="1" applyFont="1" applyBorder="1"/>
    <xf numFmtId="0" fontId="3" fillId="0" borderId="0" xfId="0" applyFont="1"/>
    <xf numFmtId="4" fontId="4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2" borderId="4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" fontId="1" fillId="2" borderId="7" xfId="0" applyNumberFormat="1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4" fontId="1" fillId="2" borderId="9" xfId="0" applyNumberFormat="1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10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5" fillId="0" borderId="0" xfId="0" applyFont="1" applyFill="1" applyBorder="1"/>
    <xf numFmtId="4" fontId="1" fillId="0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0" fontId="9" fillId="3" borderId="0" xfId="0" applyFont="1" applyFill="1"/>
    <xf numFmtId="0" fontId="10" fillId="3" borderId="0" xfId="0" applyFont="1" applyFill="1"/>
    <xf numFmtId="0" fontId="8" fillId="3" borderId="0" xfId="0" applyFont="1" applyFill="1"/>
    <xf numFmtId="0" fontId="11" fillId="3" borderId="0" xfId="0" applyFont="1" applyFill="1"/>
    <xf numFmtId="4" fontId="1" fillId="3" borderId="2" xfId="0" applyNumberFormat="1" applyFont="1" applyFill="1" applyBorder="1"/>
    <xf numFmtId="4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66B7-A1E8-4FA4-9F67-A67F80F23089}">
  <dimension ref="A1:X28"/>
  <sheetViews>
    <sheetView tabSelected="1" topLeftCell="A4" workbookViewId="0">
      <selection activeCell="E31" sqref="E31"/>
    </sheetView>
  </sheetViews>
  <sheetFormatPr defaultRowHeight="16.5" x14ac:dyDescent="0.3"/>
  <cols>
    <col min="1" max="2" width="9.140625" style="1"/>
    <col min="3" max="3" width="2.7109375" style="1" customWidth="1"/>
    <col min="4" max="4" width="15.7109375" style="1" customWidth="1"/>
    <col min="5" max="5" width="2.7109375" style="1" customWidth="1"/>
    <col min="6" max="6" width="20.7109375" style="9" customWidth="1"/>
    <col min="7" max="9" width="9.140625" style="1"/>
    <col min="10" max="10" width="2.7109375" style="1" customWidth="1"/>
    <col min="11" max="11" width="9.140625" style="1"/>
    <col min="12" max="12" width="9.140625" style="1" customWidth="1"/>
    <col min="13" max="14" width="9.140625" style="1"/>
    <col min="15" max="15" width="10.140625" style="1" bestFit="1" customWidth="1"/>
    <col min="16" max="16" width="2.7109375" style="1" customWidth="1"/>
    <col min="17" max="16384" width="9.140625" style="1"/>
  </cols>
  <sheetData>
    <row r="1" spans="1:24" x14ac:dyDescent="0.3">
      <c r="A1" s="1" t="s">
        <v>0</v>
      </c>
    </row>
    <row r="2" spans="1:24" x14ac:dyDescent="0.3">
      <c r="V2" s="9" t="s">
        <v>17</v>
      </c>
    </row>
    <row r="3" spans="1:24" x14ac:dyDescent="0.3">
      <c r="B3" s="1" t="s">
        <v>2</v>
      </c>
      <c r="D3" s="2">
        <v>3161</v>
      </c>
      <c r="F3" s="9" t="s">
        <v>3</v>
      </c>
      <c r="M3" s="1" t="s">
        <v>1</v>
      </c>
      <c r="O3" s="2">
        <f>10594</f>
        <v>10594</v>
      </c>
      <c r="Q3" s="9" t="s">
        <v>3</v>
      </c>
      <c r="V3" s="1" t="s">
        <v>14</v>
      </c>
      <c r="W3" s="1">
        <v>722.84</v>
      </c>
    </row>
    <row r="4" spans="1:24" x14ac:dyDescent="0.3">
      <c r="D4" s="2">
        <f>D3*0.05</f>
        <v>158.05000000000001</v>
      </c>
      <c r="F4" s="9" t="s">
        <v>4</v>
      </c>
      <c r="O4" s="2">
        <f>O3*0.05</f>
        <v>529.70000000000005</v>
      </c>
      <c r="Q4" s="9" t="s">
        <v>4</v>
      </c>
      <c r="V4" s="1" t="s">
        <v>14</v>
      </c>
      <c r="W4" s="1">
        <v>722.84</v>
      </c>
    </row>
    <row r="5" spans="1:24" x14ac:dyDescent="0.3">
      <c r="D5" s="7"/>
      <c r="E5" s="8"/>
      <c r="F5" s="10"/>
      <c r="O5" s="7"/>
      <c r="P5" s="8"/>
      <c r="Q5" s="10"/>
      <c r="V5" s="1" t="s">
        <v>15</v>
      </c>
      <c r="W5" s="1">
        <v>107.23</v>
      </c>
    </row>
    <row r="6" spans="1:24" x14ac:dyDescent="0.3">
      <c r="D6" s="2">
        <f>SUM(D3:D5)</f>
        <v>3319.05</v>
      </c>
      <c r="F6" s="9" t="s">
        <v>5</v>
      </c>
      <c r="O6" s="2">
        <f>SUM(O3:O5)</f>
        <v>11123.7</v>
      </c>
      <c r="Q6" s="9" t="s">
        <v>5</v>
      </c>
      <c r="V6" s="1" t="s">
        <v>15</v>
      </c>
      <c r="W6" s="1">
        <v>107.23</v>
      </c>
    </row>
    <row r="7" spans="1:24" x14ac:dyDescent="0.3">
      <c r="D7" s="2"/>
      <c r="O7" s="2"/>
      <c r="Q7" s="9"/>
      <c r="V7" s="1" t="s">
        <v>2</v>
      </c>
      <c r="W7" s="1">
        <v>79.02</v>
      </c>
    </row>
    <row r="8" spans="1:24" x14ac:dyDescent="0.3">
      <c r="D8" s="2"/>
      <c r="O8" s="2"/>
      <c r="Q8" s="9"/>
      <c r="V8" s="1" t="s">
        <v>16</v>
      </c>
      <c r="W8" s="1">
        <v>1.35</v>
      </c>
    </row>
    <row r="9" spans="1:24" x14ac:dyDescent="0.3">
      <c r="A9" s="4" t="s">
        <v>6</v>
      </c>
      <c r="D9" s="2">
        <f>D3</f>
        <v>3161</v>
      </c>
      <c r="F9" s="9" t="s">
        <v>3</v>
      </c>
      <c r="L9" s="4" t="s">
        <v>6</v>
      </c>
      <c r="O9" s="2">
        <f>O3</f>
        <v>10594</v>
      </c>
      <c r="Q9" s="9" t="s">
        <v>3</v>
      </c>
      <c r="V9" s="1" t="s">
        <v>16</v>
      </c>
      <c r="W9" s="1">
        <v>26.93</v>
      </c>
    </row>
    <row r="10" spans="1:24" x14ac:dyDescent="0.3">
      <c r="D10" s="2">
        <f>D9*0.025</f>
        <v>79.025000000000006</v>
      </c>
      <c r="F10" s="9" t="s">
        <v>7</v>
      </c>
      <c r="O10" s="2">
        <f>O9*0.025</f>
        <v>264.85000000000002</v>
      </c>
      <c r="Q10" s="9" t="s">
        <v>7</v>
      </c>
      <c r="W10" s="1">
        <f>SUM(W3:W9)</f>
        <v>1767.44</v>
      </c>
    </row>
    <row r="11" spans="1:24" x14ac:dyDescent="0.3">
      <c r="D11" s="12">
        <f>D9-D10</f>
        <v>3081.9749999999999</v>
      </c>
      <c r="O11" s="12">
        <f>O9-O10</f>
        <v>10329.15</v>
      </c>
      <c r="Q11" s="9"/>
    </row>
    <row r="12" spans="1:24" ht="17.25" thickBot="1" x14ac:dyDescent="0.35">
      <c r="D12" s="13">
        <f>D11+D4</f>
        <v>3240.0250000000001</v>
      </c>
      <c r="F12" s="9" t="s">
        <v>12</v>
      </c>
      <c r="O12" s="13">
        <f>O11+O4</f>
        <v>10858.85</v>
      </c>
      <c r="Q12" s="9" t="s">
        <v>12</v>
      </c>
    </row>
    <row r="13" spans="1:24" x14ac:dyDescent="0.3">
      <c r="D13" s="2"/>
      <c r="O13" s="2"/>
      <c r="Q13" s="9"/>
      <c r="W13" s="26"/>
      <c r="X13" s="26"/>
    </row>
    <row r="14" spans="1:24" x14ac:dyDescent="0.3">
      <c r="D14" s="2"/>
      <c r="O14" s="2"/>
      <c r="Q14" s="9"/>
      <c r="W14" s="26"/>
      <c r="X14" s="26"/>
    </row>
    <row r="15" spans="1:24" x14ac:dyDescent="0.3">
      <c r="D15" s="5">
        <f>-1537.13</f>
        <v>-1537.13</v>
      </c>
      <c r="E15" s="3"/>
      <c r="F15" s="11" t="s">
        <v>10</v>
      </c>
      <c r="O15" s="5">
        <f>-4611.9</f>
        <v>-4611.8999999999996</v>
      </c>
      <c r="P15" s="3"/>
      <c r="Q15" s="11" t="s">
        <v>10</v>
      </c>
      <c r="W15" s="26"/>
      <c r="X15" s="26"/>
    </row>
    <row r="16" spans="1:24" x14ac:dyDescent="0.3">
      <c r="D16" s="2">
        <f>SUM(D12:D15)</f>
        <v>1702.895</v>
      </c>
      <c r="O16" s="2">
        <f>SUM(O12:O15)</f>
        <v>6246.9500000000007</v>
      </c>
      <c r="Q16" s="9" t="s">
        <v>23</v>
      </c>
      <c r="W16" s="29"/>
      <c r="X16" s="26"/>
    </row>
    <row r="17" spans="4:24" x14ac:dyDescent="0.3">
      <c r="D17" s="2">
        <f>-1537.13</f>
        <v>-1537.13</v>
      </c>
      <c r="F17" s="9" t="s">
        <v>11</v>
      </c>
      <c r="G17" s="14">
        <f>(D9*0.05)</f>
        <v>158.05000000000001</v>
      </c>
      <c r="H17" s="15" t="s">
        <v>8</v>
      </c>
      <c r="I17" s="16"/>
      <c r="O17" s="2"/>
      <c r="Q17" s="9"/>
      <c r="R17" s="14">
        <f>(O9*0.05)</f>
        <v>529.70000000000005</v>
      </c>
      <c r="S17" s="15" t="s">
        <v>8</v>
      </c>
      <c r="T17" s="16"/>
      <c r="W17" s="26"/>
      <c r="X17" s="26"/>
    </row>
    <row r="18" spans="4:24" x14ac:dyDescent="0.3">
      <c r="D18" s="2"/>
      <c r="G18" s="17">
        <f>G17*0.05</f>
        <v>7.9025000000000007</v>
      </c>
      <c r="H18" s="18" t="s">
        <v>9</v>
      </c>
      <c r="I18" s="19"/>
      <c r="O18" s="2"/>
      <c r="Q18" s="9"/>
      <c r="R18" s="17">
        <f>R17*0.05</f>
        <v>26.485000000000003</v>
      </c>
      <c r="S18" s="18" t="s">
        <v>9</v>
      </c>
      <c r="T18" s="19"/>
      <c r="W18" s="26"/>
      <c r="X18" s="26"/>
    </row>
    <row r="19" spans="4:24" ht="17.25" thickBot="1" x14ac:dyDescent="0.35">
      <c r="D19" s="2">
        <f>SUM(D16:D17)</f>
        <v>165.76499999999987</v>
      </c>
      <c r="F19" s="9" t="s">
        <v>13</v>
      </c>
      <c r="G19" s="20">
        <f>SUM(G17:G18)</f>
        <v>165.95250000000001</v>
      </c>
      <c r="H19" s="21"/>
      <c r="I19" s="22"/>
      <c r="J19" s="6"/>
      <c r="O19" s="37">
        <f>SUM(O16:O17)</f>
        <v>6246.9500000000007</v>
      </c>
      <c r="Q19" s="28"/>
      <c r="R19" s="20">
        <f>SUM(R17:R18)</f>
        <v>556.18500000000006</v>
      </c>
      <c r="S19" s="21"/>
      <c r="T19" s="22"/>
      <c r="U19" s="27"/>
      <c r="W19" s="26"/>
      <c r="X19" s="26"/>
    </row>
    <row r="20" spans="4:24" ht="17.25" thickTop="1" x14ac:dyDescent="0.3">
      <c r="D20" s="2"/>
      <c r="G20" s="23"/>
      <c r="H20" s="24"/>
      <c r="I20" s="25"/>
      <c r="J20" s="6"/>
      <c r="O20" s="2"/>
      <c r="Q20" s="28"/>
      <c r="R20" s="23"/>
      <c r="S20" s="24"/>
      <c r="T20" s="25"/>
      <c r="U20" s="27"/>
    </row>
    <row r="21" spans="4:24" x14ac:dyDescent="0.3">
      <c r="K21" s="30"/>
      <c r="L21" s="31">
        <f>D19+O19</f>
        <v>6412.7150000000001</v>
      </c>
      <c r="M21" s="32" t="s">
        <v>18</v>
      </c>
      <c r="N21" s="30"/>
      <c r="O21" s="30"/>
      <c r="P21" s="30"/>
      <c r="Q21" s="28"/>
      <c r="U21" s="27"/>
    </row>
    <row r="22" spans="4:24" x14ac:dyDescent="0.3">
      <c r="K22" s="30"/>
      <c r="L22" s="31">
        <f>6395.52</f>
        <v>6395.52</v>
      </c>
      <c r="M22" s="32" t="s">
        <v>19</v>
      </c>
      <c r="N22" s="30"/>
      <c r="O22" s="30"/>
      <c r="P22" s="30"/>
      <c r="Q22" s="28"/>
      <c r="R22" s="27"/>
      <c r="S22" s="27"/>
      <c r="T22" s="27"/>
      <c r="U22" s="27"/>
    </row>
    <row r="23" spans="4:24" x14ac:dyDescent="0.3">
      <c r="K23" s="33" t="s">
        <v>20</v>
      </c>
      <c r="L23" s="30"/>
      <c r="M23" s="30"/>
      <c r="N23" s="30"/>
      <c r="O23" s="30"/>
      <c r="P23" s="30"/>
      <c r="Q23" s="9"/>
    </row>
    <row r="24" spans="4:24" x14ac:dyDescent="0.3">
      <c r="K24" s="30"/>
      <c r="L24" s="31">
        <f>L21-L22</f>
        <v>17.194999999999709</v>
      </c>
      <c r="M24" s="30"/>
      <c r="N24" s="34" t="s">
        <v>21</v>
      </c>
      <c r="O24" s="30"/>
      <c r="P24" s="30"/>
    </row>
    <row r="25" spans="4:24" x14ac:dyDescent="0.3">
      <c r="K25" s="30"/>
      <c r="L25" s="31">
        <f>G18/2</f>
        <v>3.9512500000000004</v>
      </c>
      <c r="M25" s="30"/>
      <c r="N25" s="31">
        <f>D19-L25</f>
        <v>161.81374999999989</v>
      </c>
      <c r="O25" s="30"/>
      <c r="P25" s="30"/>
    </row>
    <row r="26" spans="4:24" x14ac:dyDescent="0.3">
      <c r="K26" s="30"/>
      <c r="L26" s="31">
        <f>R18/2</f>
        <v>13.242500000000001</v>
      </c>
      <c r="M26" s="30"/>
      <c r="N26" s="31">
        <f>O19-L26</f>
        <v>6233.7075000000004</v>
      </c>
      <c r="O26" s="30"/>
      <c r="P26" s="30"/>
    </row>
    <row r="27" spans="4:24" x14ac:dyDescent="0.3">
      <c r="K27" s="30"/>
      <c r="L27" s="31">
        <f>L24-L25-L26</f>
        <v>1.2499999997075406E-3</v>
      </c>
      <c r="M27" s="30"/>
      <c r="N27" s="36">
        <f>SUM(N25:N26)</f>
        <v>6395.5212500000007</v>
      </c>
      <c r="O27" s="35" t="s">
        <v>22</v>
      </c>
      <c r="P27" s="30"/>
    </row>
    <row r="28" spans="4:24" x14ac:dyDescent="0.3">
      <c r="K28" s="30"/>
      <c r="L28" s="30"/>
      <c r="M28" s="30"/>
      <c r="N28" s="30"/>
      <c r="O28" s="30"/>
      <c r="P28" s="30"/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3FF23B-F62A-4B52-A186-74DC2A2A93B2}"/>
</file>

<file path=customXml/itemProps2.xml><?xml version="1.0" encoding="utf-8"?>
<ds:datastoreItem xmlns:ds="http://schemas.openxmlformats.org/officeDocument/2006/customXml" ds:itemID="{9AFA156E-8A2F-44D1-BAED-66290797A963}"/>
</file>

<file path=customXml/itemProps3.xml><?xml version="1.0" encoding="utf-8"?>
<ds:datastoreItem xmlns:ds="http://schemas.openxmlformats.org/officeDocument/2006/customXml" ds:itemID="{72DDD8D1-68F1-44BD-BF53-28814843CC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Jepson</dc:creator>
  <cp:lastModifiedBy>Jacqui Jepson</cp:lastModifiedBy>
  <dcterms:created xsi:type="dcterms:W3CDTF">2021-03-15T14:03:57Z</dcterms:created>
  <dcterms:modified xsi:type="dcterms:W3CDTF">2021-03-15T16:01:31Z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