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1. Jobs" sheetId="2" state="visible" r:id="rId4"/>
    <sheet name="2. Products" sheetId="3" state="visible" r:id="rId5"/>
    <sheet name="3. Invoices" sheetId="4" state="visible" r:id="rId6"/>
    <sheet name="4. Payments" sheetId="5" state="visible" r:id="rId7"/>
    <sheet name="5. Schedule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<sst xmlns="http://schemas.openxmlformats.org/spreadsheetml/2006/main" count="987" uniqueCount="517">
  <si>
    <t xml:space="preserve">REQ — Job Management Export  |  Summary Dashboard</t>
  </si>
  <si>
    <t xml:space="preserve">Total Jobs</t>
  </si>
  <si>
    <t xml:space="preserve">Total Gross</t>
  </si>
  <si>
    <t xml:space="preserve">Total Paid</t>
  </si>
  <si>
    <t xml:space="preserve">Outstanding</t>
  </si>
  <si>
    <t xml:space="preserve">Total Products</t>
  </si>
  <si>
    <t xml:space="preserve">Total Invoices</t>
  </si>
  <si>
    <t xml:space="preserve">Total Payments</t>
  </si>
  <si>
    <t xml:space="preserve">Jobs by Status</t>
  </si>
  <si>
    <t xml:space="preserve">Top Outstanding Jobs</t>
  </si>
  <si>
    <t xml:space="preserve">Status</t>
  </si>
  <si>
    <t xml:space="preserve">Count</t>
  </si>
  <si>
    <t xml:space="preserve">Job Ref</t>
  </si>
  <si>
    <t xml:space="preserve">Company</t>
  </si>
  <si>
    <t xml:space="preserve">Quote</t>
  </si>
  <si>
    <t xml:space="preserve">SB135</t>
  </si>
  <si>
    <t xml:space="preserve">Horizon Group</t>
  </si>
  <si>
    <t xml:space="preserve">Order</t>
  </si>
  <si>
    <t xml:space="preserve">Agent Order</t>
  </si>
  <si>
    <t xml:space="preserve">KA188</t>
  </si>
  <si>
    <t xml:space="preserve">InnovateCo</t>
  </si>
  <si>
    <t xml:space="preserve">KA29</t>
  </si>
  <si>
    <t xml:space="preserve">Coastal Interiors</t>
  </si>
  <si>
    <t xml:space="preserve">Invoiced</t>
  </si>
  <si>
    <t xml:space="preserve">JORE23</t>
  </si>
  <si>
    <t xml:space="preserve">Jade Orchid</t>
  </si>
  <si>
    <t xml:space="preserve">Partially Paid</t>
  </si>
  <si>
    <t xml:space="preserve">SB123</t>
  </si>
  <si>
    <t xml:space="preserve">Modern Homes</t>
  </si>
  <si>
    <t xml:space="preserve">Lead</t>
  </si>
  <si>
    <t xml:space="preserve">SB158</t>
  </si>
  <si>
    <t xml:space="preserve">Sunrise Interiors</t>
  </si>
  <si>
    <t xml:space="preserve">SB169B</t>
  </si>
  <si>
    <t xml:space="preserve">Nordic Style</t>
  </si>
  <si>
    <t xml:space="preserve">ONT727</t>
  </si>
  <si>
    <t xml:space="preserve">Oakwood Homes</t>
  </si>
  <si>
    <t xml:space="preserve">REQ — All Jobs  |  Exported: 2026-03-19</t>
  </si>
  <si>
    <t xml:space="preserve">Account Ref</t>
  </si>
  <si>
    <t xml:space="preserve">Customer Ref</t>
  </si>
  <si>
    <t xml:space="preserve">Project</t>
  </si>
  <si>
    <t xml:space="preserve">Job Status</t>
  </si>
  <si>
    <t xml:space="preserve">Order Status</t>
  </si>
  <si>
    <t xml:space="preserve">Created Date</t>
  </si>
  <si>
    <t xml:space="preserve">Order Date</t>
  </si>
  <si>
    <t xml:space="preserve">Net (£)</t>
  </si>
  <si>
    <t xml:space="preserve">VAT (£)</t>
  </si>
  <si>
    <t xml:space="preserve">Gross (£)</t>
  </si>
  <si>
    <t xml:space="preserve">Paid (£)</t>
  </si>
  <si>
    <t xml:space="preserve">Outstanding (£)</t>
  </si>
  <si>
    <t xml:space="preserve">Created By</t>
  </si>
  <si>
    <t xml:space="preserve">Assigned</t>
  </si>
  <si>
    <t xml:space="preserve">Sales Manager</t>
  </si>
  <si>
    <t xml:space="preserve">Currency</t>
  </si>
  <si>
    <t xml:space="preserve">Account Type</t>
  </si>
  <si>
    <t xml:space="preserve">First Name</t>
  </si>
  <si>
    <t xml:space="preserve">Last Name</t>
  </si>
  <si>
    <t xml:space="preserve">Phone</t>
  </si>
  <si>
    <t xml:space="preserve">Mobile</t>
  </si>
  <si>
    <t xml:space="preserve">Email</t>
  </si>
  <si>
    <t xml:space="preserve">City</t>
  </si>
  <si>
    <t xml:space="preserve">State</t>
  </si>
  <si>
    <t xml:space="preserve">Zip</t>
  </si>
  <si>
    <t xml:space="preserve">Country</t>
  </si>
  <si>
    <t xml:space="preserve">Role</t>
  </si>
  <si>
    <t xml:space="preserve">KA-ACC-188</t>
  </si>
  <si>
    <t xml:space="preserve">CR-001</t>
  </si>
  <si>
    <t xml:space="preserve">Project Alpha</t>
  </si>
  <si>
    <t xml:space="preserve">Not Confirmed</t>
  </si>
  <si>
    <t xml:space="preserve">2026-03-10</t>
  </si>
  <si>
    <t xml:space="preserve">Dinesh</t>
  </si>
  <si>
    <t xml:space="preserve">Ethan</t>
  </si>
  <si>
    <t xml:space="preserve">Sarah</t>
  </si>
  <si>
    <t xml:space="preserve">GBP</t>
  </si>
  <si>
    <t xml:space="preserve">Trade</t>
  </si>
  <si>
    <t xml:space="preserve">Aneesh</t>
  </si>
  <si>
    <t xml:space="preserve">Patel</t>
  </si>
  <si>
    <t xml:space="preserve">07700900123</t>
  </si>
  <si>
    <t xml:space="preserve">07700900124</t>
  </si>
  <si>
    <t xml:space="preserve">aneesh@innovateco.com</t>
  </si>
  <si>
    <t xml:space="preserve">London</t>
  </si>
  <si>
    <t xml:space="preserve">EC1A 1BB</t>
  </si>
  <si>
    <t xml:space="preserve">UK</t>
  </si>
  <si>
    <t xml:space="preserve">Buyer</t>
  </si>
  <si>
    <t xml:space="preserve">SB183</t>
  </si>
  <si>
    <t xml:space="preserve">SB-ACC-183</t>
  </si>
  <si>
    <t xml:space="preserve">CR-002</t>
  </si>
  <si>
    <t xml:space="preserve">Tech Blinds</t>
  </si>
  <si>
    <t xml:space="preserve">2026-03-01</t>
  </si>
  <si>
    <t xml:space="preserve">Maryann</t>
  </si>
  <si>
    <t xml:space="preserve">James</t>
  </si>
  <si>
    <t xml:space="preserve">Commercial</t>
  </si>
  <si>
    <t xml:space="preserve">Tech Solutions Ltd</t>
  </si>
  <si>
    <t xml:space="preserve">Clarke</t>
  </si>
  <si>
    <t xml:space="preserve">07700900200</t>
  </si>
  <si>
    <t xml:space="preserve">07700900201</t>
  </si>
  <si>
    <t xml:space="preserve">maryann@techsolutions.co.uk</t>
  </si>
  <si>
    <t xml:space="preserve">Manchester</t>
  </si>
  <si>
    <t xml:space="preserve">M1 1AE</t>
  </si>
  <si>
    <t xml:space="preserve">Director</t>
  </si>
  <si>
    <t xml:space="preserve">SB152</t>
  </si>
  <si>
    <t xml:space="preserve">SB-ACC-152</t>
  </si>
  <si>
    <t xml:space="preserve">CR-003</t>
  </si>
  <si>
    <t xml:space="preserve">Bright Spaces Fit</t>
  </si>
  <si>
    <t xml:space="preserve">2026-02-18</t>
  </si>
  <si>
    <t xml:space="preserve">Retail</t>
  </si>
  <si>
    <t xml:space="preserve">Bright Spaces</t>
  </si>
  <si>
    <t xml:space="preserve">Morris</t>
  </si>
  <si>
    <t xml:space="preserve">07700900300</t>
  </si>
  <si>
    <t xml:space="preserve">ethan@brightspaces.com</t>
  </si>
  <si>
    <t xml:space="preserve">Birmingham</t>
  </si>
  <si>
    <t xml:space="preserve">B1 1BB</t>
  </si>
  <si>
    <t xml:space="preserve">Manager</t>
  </si>
  <si>
    <t xml:space="preserve">SB-ACC-158</t>
  </si>
  <si>
    <t xml:space="preserve">CR-004</t>
  </si>
  <si>
    <t xml:space="preserve">Sunrise Motors</t>
  </si>
  <si>
    <t xml:space="preserve">2026-02-20</t>
  </si>
  <si>
    <t xml:space="preserve">Blake</t>
  </si>
  <si>
    <t xml:space="preserve">07700900400</t>
  </si>
  <si>
    <t xml:space="preserve">07700900401</t>
  </si>
  <si>
    <t xml:space="preserve">ethan@sunriseinteriors.com</t>
  </si>
  <si>
    <t xml:space="preserve">Leeds</t>
  </si>
  <si>
    <t xml:space="preserve">LS1 1AA</t>
  </si>
  <si>
    <t xml:space="preserve">Owner</t>
  </si>
  <si>
    <t xml:space="preserve">SB-ACC-135</t>
  </si>
  <si>
    <t xml:space="preserve">CR-005</t>
  </si>
  <si>
    <t xml:space="preserve">Horizon Corp</t>
  </si>
  <si>
    <t xml:space="preserve">2026-02-10</t>
  </si>
  <si>
    <t xml:space="preserve">Scott</t>
  </si>
  <si>
    <t xml:space="preserve">07700900500</t>
  </si>
  <si>
    <t xml:space="preserve">maryann@horizongroup.com</t>
  </si>
  <si>
    <t xml:space="preserve">Bristol</t>
  </si>
  <si>
    <t xml:space="preserve">BS1 1AB</t>
  </si>
  <si>
    <t xml:space="preserve">Procurement</t>
  </si>
  <si>
    <t xml:space="preserve">SB169</t>
  </si>
  <si>
    <t xml:space="preserve">SB-ACC-169</t>
  </si>
  <si>
    <t xml:space="preserve">CR-006</t>
  </si>
  <si>
    <t xml:space="preserve">Pure Living Curtains</t>
  </si>
  <si>
    <t xml:space="preserve">2026-02-15</t>
  </si>
  <si>
    <t xml:space="preserve">Pure Living</t>
  </si>
  <si>
    <t xml:space="preserve">Hunt</t>
  </si>
  <si>
    <t xml:space="preserve">07700900600</t>
  </si>
  <si>
    <t xml:space="preserve">07700900601</t>
  </si>
  <si>
    <t xml:space="preserve">ethan@pureliving.co.uk</t>
  </si>
  <si>
    <t xml:space="preserve">Glasgow</t>
  </si>
  <si>
    <t xml:space="preserve">Scotland</t>
  </si>
  <si>
    <t xml:space="preserve">G1 1AB</t>
  </si>
  <si>
    <t xml:space="preserve">Homeowner</t>
  </si>
  <si>
    <t xml:space="preserve">SB-ACC-169B</t>
  </si>
  <si>
    <t xml:space="preserve">CR-007</t>
  </si>
  <si>
    <t xml:space="preserve">Nordic Wooden Blinds</t>
  </si>
  <si>
    <t xml:space="preserve">Jensen</t>
  </si>
  <si>
    <t xml:space="preserve">07700900700</t>
  </si>
  <si>
    <t xml:space="preserve">maryann@nordicstyle.com</t>
  </si>
  <si>
    <t xml:space="preserve">Edinburgh</t>
  </si>
  <si>
    <t xml:space="preserve">EH1 1YZ</t>
  </si>
  <si>
    <t xml:space="preserve">Interior Designer</t>
  </si>
  <si>
    <t xml:space="preserve">SB-ACC-123</t>
  </si>
  <si>
    <t xml:space="preserve">CR-008</t>
  </si>
  <si>
    <t xml:space="preserve">Modern Homes Pleated</t>
  </si>
  <si>
    <t xml:space="preserve">2026-01-25</t>
  </si>
  <si>
    <t xml:space="preserve">Ford</t>
  </si>
  <si>
    <t xml:space="preserve">07700900800</t>
  </si>
  <si>
    <t xml:space="preserve">07700900801</t>
  </si>
  <si>
    <t xml:space="preserve">ethan@modernhomes.co.uk</t>
  </si>
  <si>
    <t xml:space="preserve">Liverpool</t>
  </si>
  <si>
    <t xml:space="preserve">L1 1AB</t>
  </si>
  <si>
    <t xml:space="preserve">Contractor</t>
  </si>
  <si>
    <t xml:space="preserve">KA36</t>
  </si>
  <si>
    <t xml:space="preserve">KA-ACC-036</t>
  </si>
  <si>
    <t xml:space="preserve">CR-009</t>
  </si>
  <si>
    <t xml:space="preserve">Prime Lead</t>
  </si>
  <si>
    <t xml:space="preserve">2026-03-05</t>
  </si>
  <si>
    <t xml:space="preserve">Prime Properties</t>
  </si>
  <si>
    <t xml:space="preserve">Wells</t>
  </si>
  <si>
    <t xml:space="preserve">07700900900</t>
  </si>
  <si>
    <t xml:space="preserve">ethan@primeprops.co.uk</t>
  </si>
  <si>
    <t xml:space="preserve">W1A 1AA</t>
  </si>
  <si>
    <t xml:space="preserve">Property Manager</t>
  </si>
  <si>
    <t xml:space="preserve">KA-ACC-029</t>
  </si>
  <si>
    <t xml:space="preserve">CR-010</t>
  </si>
  <si>
    <t xml:space="preserve">Coastal Rollers</t>
  </si>
  <si>
    <t xml:space="preserve">PO Sent</t>
  </si>
  <si>
    <t xml:space="preserve">2026-01-20</t>
  </si>
  <si>
    <t xml:space="preserve">Shore</t>
  </si>
  <si>
    <t xml:space="preserve">07700901000</t>
  </si>
  <si>
    <t xml:space="preserve">07700901001</t>
  </si>
  <si>
    <t xml:space="preserve">ethan@coastalinteriors.com</t>
  </si>
  <si>
    <t xml:space="preserve">Brighton</t>
  </si>
  <si>
    <t xml:space="preserve">BN1 1AB</t>
  </si>
  <si>
    <t xml:space="preserve">JO-ACC-023</t>
  </si>
  <si>
    <t xml:space="preserve">CR-011</t>
  </si>
  <si>
    <t xml:space="preserve">Jade Shutters</t>
  </si>
  <si>
    <t xml:space="preserve">2026-02-28</t>
  </si>
  <si>
    <t xml:space="preserve">Solange</t>
  </si>
  <si>
    <t xml:space="preserve">Bouchard</t>
  </si>
  <si>
    <t xml:space="preserve">07700901100</t>
  </si>
  <si>
    <t xml:space="preserve">07700901101</t>
  </si>
  <si>
    <t xml:space="preserve">solange@jadeorchid.fr</t>
  </si>
  <si>
    <t xml:space="preserve">SW1A 1AA</t>
  </si>
  <si>
    <t xml:space="preserve">JORE18</t>
  </si>
  <si>
    <t xml:space="preserve">JO-ACC-018</t>
  </si>
  <si>
    <t xml:space="preserve">CR-012</t>
  </si>
  <si>
    <t xml:space="preserve">Juniper Panel Blinds</t>
  </si>
  <si>
    <t xml:space="preserve">2026-01-15</t>
  </si>
  <si>
    <t xml:space="preserve">Juniper Rooms</t>
  </si>
  <si>
    <t xml:space="preserve">Pine</t>
  </si>
  <si>
    <t xml:space="preserve">07700901200</t>
  </si>
  <si>
    <t xml:space="preserve">ethan@juniperrooms.co.uk</t>
  </si>
  <si>
    <t xml:space="preserve">Oxford</t>
  </si>
  <si>
    <t xml:space="preserve">OX1 1AB</t>
  </si>
  <si>
    <t xml:space="preserve">Designer</t>
  </si>
  <si>
    <t xml:space="preserve">ONT741</t>
  </si>
  <si>
    <t xml:space="preserve">ON-ACC-741</t>
  </si>
  <si>
    <t xml:space="preserve">CR-013</t>
  </si>
  <si>
    <t xml:space="preserve">Ontaria Duo Blinds</t>
  </si>
  <si>
    <t xml:space="preserve">Ready to Ship</t>
  </si>
  <si>
    <t xml:space="preserve">Andrew</t>
  </si>
  <si>
    <t xml:space="preserve">Ontaria Living</t>
  </si>
  <si>
    <t xml:space="preserve">Mills</t>
  </si>
  <si>
    <t xml:space="preserve">07700901300</t>
  </si>
  <si>
    <t xml:space="preserve">07700901301</t>
  </si>
  <si>
    <t xml:space="preserve">andrew@ontarialiving.com</t>
  </si>
  <si>
    <t xml:space="preserve">Cardiff</t>
  </si>
  <si>
    <t xml:space="preserve">Wales</t>
  </si>
  <si>
    <t xml:space="preserve">CF10 1AB</t>
  </si>
  <si>
    <t xml:space="preserve">ON-ACC-727</t>
  </si>
  <si>
    <t xml:space="preserve">CR-014</t>
  </si>
  <si>
    <t xml:space="preserve">Oakwood FR Blinds</t>
  </si>
  <si>
    <t xml:space="preserve">2026-02-22</t>
  </si>
  <si>
    <t xml:space="preserve">Wood</t>
  </si>
  <si>
    <t xml:space="preserve">07700901400</t>
  </si>
  <si>
    <t xml:space="preserve">ethan@oakwoodhomes.co.uk</t>
  </si>
  <si>
    <t xml:space="preserve">Sheffield</t>
  </si>
  <si>
    <t xml:space="preserve">S1 1AB</t>
  </si>
  <si>
    <t xml:space="preserve">Builder</t>
  </si>
  <si>
    <t xml:space="preserve">TOTALS</t>
  </si>
  <si>
    <t xml:space="preserve">REQ — Products (All Line Items)</t>
  </si>
  <si>
    <t xml:space="preserve">Product Name</t>
  </si>
  <si>
    <t xml:space="preserve">Product Code</t>
  </si>
  <si>
    <t xml:space="preserve">Category</t>
  </si>
  <si>
    <t xml:space="preserve">Group</t>
  </si>
  <si>
    <t xml:space="preserve">Description</t>
  </si>
  <si>
    <t xml:space="preserve">Cost (£)</t>
  </si>
  <si>
    <t xml:space="preserve">Sell (£)</t>
  </si>
  <si>
    <t xml:space="preserve">Qty</t>
  </si>
  <si>
    <t xml:space="preserve">Width (mm)</t>
  </si>
  <si>
    <t xml:space="preserve">Height (mm)</t>
  </si>
  <si>
    <t xml:space="preserve">Line</t>
  </si>
  <si>
    <t xml:space="preserve">Line Total (£)</t>
  </si>
  <si>
    <t xml:space="preserve">Roller Blind 2400x1800</t>
  </si>
  <si>
    <t xml:space="preserve">RB-240180</t>
  </si>
  <si>
    <t xml:space="preserve">Blinds</t>
  </si>
  <si>
    <t xml:space="preserve">Roller</t>
  </si>
  <si>
    <t xml:space="preserve">White blackout fabric</t>
  </si>
  <si>
    <t xml:space="preserve">L1</t>
  </si>
  <si>
    <t xml:space="preserve">Pending</t>
  </si>
  <si>
    <t xml:space="preserve">Track System Pro</t>
  </si>
  <si>
    <t xml:space="preserve">TS-PRO01</t>
  </si>
  <si>
    <t xml:space="preserve">Tracks</t>
  </si>
  <si>
    <t xml:space="preserve">Premium</t>
  </si>
  <si>
    <t xml:space="preserve">Aluminium track 3m</t>
  </si>
  <si>
    <t xml:space="preserve">L2</t>
  </si>
  <si>
    <t xml:space="preserve">Venetian Blind 1200x900</t>
  </si>
  <si>
    <t xml:space="preserve">VB-120090</t>
  </si>
  <si>
    <t xml:space="preserve">Venetian</t>
  </si>
  <si>
    <t xml:space="preserve">25mm silver aluminium slats</t>
  </si>
  <si>
    <t xml:space="preserve">Installed</t>
  </si>
  <si>
    <t xml:space="preserve">Roman Blind 1800x1500</t>
  </si>
  <si>
    <t xml:space="preserve">RM-180150</t>
  </si>
  <si>
    <t xml:space="preserve">Roman</t>
  </si>
  <si>
    <t xml:space="preserve">Linen natural fabric</t>
  </si>
  <si>
    <t xml:space="preserve">Blackout Lining</t>
  </si>
  <si>
    <t xml:space="preserve">BL-STD</t>
  </si>
  <si>
    <t xml:space="preserve">Accessories</t>
  </si>
  <si>
    <t xml:space="preserve">Linings</t>
  </si>
  <si>
    <t xml:space="preserve">Standard blackout lining</t>
  </si>
  <si>
    <t xml:space="preserve">L3</t>
  </si>
  <si>
    <t xml:space="preserve">Fitting Service</t>
  </si>
  <si>
    <t xml:space="preserve">SVC-FIT</t>
  </si>
  <si>
    <t xml:space="preserve">Services</t>
  </si>
  <si>
    <t xml:space="preserve">Installation</t>
  </si>
  <si>
    <t xml:space="preserve">Professional installation</t>
  </si>
  <si>
    <t xml:space="preserve">L4</t>
  </si>
  <si>
    <t xml:space="preserve">Completed</t>
  </si>
  <si>
    <t xml:space="preserve">Vertical Blind 3000x2100</t>
  </si>
  <si>
    <t xml:space="preserve">VV-300210</t>
  </si>
  <si>
    <t xml:space="preserve">Vertical</t>
  </si>
  <si>
    <t xml:space="preserve">Grey PVC louvres</t>
  </si>
  <si>
    <t xml:space="preserve">In Production</t>
  </si>
  <si>
    <t xml:space="preserve">Pelmet Board 3m</t>
  </si>
  <si>
    <t xml:space="preserve">PB-3M</t>
  </si>
  <si>
    <t xml:space="preserve">Pelmets</t>
  </si>
  <si>
    <t xml:space="preserve">White MDF pelmet</t>
  </si>
  <si>
    <t xml:space="preserve">Day &amp; Night Blind 1600x1400</t>
  </si>
  <si>
    <t xml:space="preserve">DN-160140</t>
  </si>
  <si>
    <t xml:space="preserve">Day Night</t>
  </si>
  <si>
    <t xml:space="preserve">Cream fabric</t>
  </si>
  <si>
    <t xml:space="preserve">Ready</t>
  </si>
  <si>
    <t xml:space="preserve">Motorised Kit</t>
  </si>
  <si>
    <t xml:space="preserve">MK-STD</t>
  </si>
  <si>
    <t xml:space="preserve">Motors</t>
  </si>
  <si>
    <t xml:space="preserve">Motorisation</t>
  </si>
  <si>
    <t xml:space="preserve">Rechargeable motor unit</t>
  </si>
  <si>
    <t xml:space="preserve">Ordered</t>
  </si>
  <si>
    <t xml:space="preserve">Remote Control</t>
  </si>
  <si>
    <t xml:space="preserve">RC-5CH</t>
  </si>
  <si>
    <t xml:space="preserve">Controls</t>
  </si>
  <si>
    <t xml:space="preserve">5 channel remote</t>
  </si>
  <si>
    <t xml:space="preserve">Office Roller Blind 2000x2000</t>
  </si>
  <si>
    <t xml:space="preserve">RB-200200</t>
  </si>
  <si>
    <t xml:space="preserve">Screen fabric 3%</t>
  </si>
  <si>
    <t xml:space="preserve">Corporate Cassette</t>
  </si>
  <si>
    <t xml:space="preserve">CC-PRO</t>
  </si>
  <si>
    <t xml:space="preserve">Cassettes</t>
  </si>
  <si>
    <t xml:space="preserve">Branded aluminium cassette</t>
  </si>
  <si>
    <t xml:space="preserve">Fascia Board</t>
  </si>
  <si>
    <t xml:space="preserve">FB-WH</t>
  </si>
  <si>
    <t xml:space="preserve">Fascias</t>
  </si>
  <si>
    <t xml:space="preserve">White powder coat</t>
  </si>
  <si>
    <t xml:space="preserve">Sheer Curtain 2400x2600</t>
  </si>
  <si>
    <t xml:space="preserve">SC-240260</t>
  </si>
  <si>
    <t xml:space="preserve">Curtains</t>
  </si>
  <si>
    <t xml:space="preserve">Sheer</t>
  </si>
  <si>
    <t xml:space="preserve">White voile</t>
  </si>
  <si>
    <t xml:space="preserve">Curtain Track 3m</t>
  </si>
  <si>
    <t xml:space="preserve">CT-3M</t>
  </si>
  <si>
    <t xml:space="preserve">Standard</t>
  </si>
  <si>
    <t xml:space="preserve">White ceiling track</t>
  </si>
  <si>
    <t xml:space="preserve">Lining</t>
  </si>
  <si>
    <t xml:space="preserve">LN-WH</t>
  </si>
  <si>
    <t xml:space="preserve">Standard white lining</t>
  </si>
  <si>
    <t xml:space="preserve">Wooden Blind 1000x1200</t>
  </si>
  <si>
    <t xml:space="preserve">WB-100120</t>
  </si>
  <si>
    <t xml:space="preserve">Wooden</t>
  </si>
  <si>
    <t xml:space="preserve">50mm oak slats</t>
  </si>
  <si>
    <t xml:space="preserve">Cord Tidy</t>
  </si>
  <si>
    <t xml:space="preserve">CT-STD</t>
  </si>
  <si>
    <t xml:space="preserve">Safety</t>
  </si>
  <si>
    <t xml:space="preserve">Child safety cord tidy</t>
  </si>
  <si>
    <t xml:space="preserve">Pleated Blind 800x1000</t>
  </si>
  <si>
    <t xml:space="preserve">PL-080100</t>
  </si>
  <si>
    <t xml:space="preserve">Pleated</t>
  </si>
  <si>
    <t xml:space="preserve">Pearl white fabric</t>
  </si>
  <si>
    <t xml:space="preserve">Delivered</t>
  </si>
  <si>
    <t xml:space="preserve">Top Down Bottom Up Kit</t>
  </si>
  <si>
    <t xml:space="preserve">TDBU-KIT</t>
  </si>
  <si>
    <t xml:space="preserve">TDBU mechanism</t>
  </si>
  <si>
    <t xml:space="preserve">Roller Blind 1800x2000</t>
  </si>
  <si>
    <t xml:space="preserve">RB-180200</t>
  </si>
  <si>
    <t xml:space="preserve">Coastal blue fabric</t>
  </si>
  <si>
    <t xml:space="preserve">Side Channels</t>
  </si>
  <si>
    <t xml:space="preserve">SC-GRY</t>
  </si>
  <si>
    <t xml:space="preserve">Channels</t>
  </si>
  <si>
    <t xml:space="preserve">Grey aluminium channels</t>
  </si>
  <si>
    <t xml:space="preserve">Bespoke Shutter 600x1800</t>
  </si>
  <si>
    <t xml:space="preserve">SH-060180</t>
  </si>
  <si>
    <t xml:space="preserve">Shutters</t>
  </si>
  <si>
    <t xml:space="preserve">Full Height</t>
  </si>
  <si>
    <t xml:space="preserve">White MDF shutter</t>
  </si>
  <si>
    <t xml:space="preserve">Tilt Rod</t>
  </si>
  <si>
    <t xml:space="preserve">TR-WH</t>
  </si>
  <si>
    <t xml:space="preserve">White centre tilt rod</t>
  </si>
  <si>
    <t xml:space="preserve">Panel Blind 3600x2400</t>
  </si>
  <si>
    <t xml:space="preserve">PNL-360240</t>
  </si>
  <si>
    <t xml:space="preserve">Panel</t>
  </si>
  <si>
    <t xml:space="preserve">Linen off-white</t>
  </si>
  <si>
    <t xml:space="preserve">Panel Track System</t>
  </si>
  <si>
    <t xml:space="preserve">PTS-4</t>
  </si>
  <si>
    <t xml:space="preserve">4-panel track system</t>
  </si>
  <si>
    <t xml:space="preserve">Duo Blind 1200x1500</t>
  </si>
  <si>
    <t xml:space="preserve">DB-120150</t>
  </si>
  <si>
    <t xml:space="preserve">Duo</t>
  </si>
  <si>
    <t xml:space="preserve">Anthracite zebra fabric</t>
  </si>
  <si>
    <t xml:space="preserve">Shipped</t>
  </si>
  <si>
    <t xml:space="preserve">Chain Drive</t>
  </si>
  <si>
    <t xml:space="preserve">CD-WHT</t>
  </si>
  <si>
    <t xml:space="preserve">White ball chain</t>
  </si>
  <si>
    <t xml:space="preserve">Fire Retardant Blind 900x1800</t>
  </si>
  <si>
    <t xml:space="preserve">FR-090180</t>
  </si>
  <si>
    <t xml:space="preserve">FR certified grey fabric</t>
  </si>
  <si>
    <t xml:space="preserve">Metal Brackets</t>
  </si>
  <si>
    <t xml:space="preserve">MB-STD</t>
  </si>
  <si>
    <t xml:space="preserve">Fixings</t>
  </si>
  <si>
    <t xml:space="preserve">Heavy duty steel bracket</t>
  </si>
  <si>
    <t xml:space="preserve">In Stock</t>
  </si>
  <si>
    <t xml:space="preserve">REQ — Invoices</t>
  </si>
  <si>
    <t xml:space="preserve">Invoice No</t>
  </si>
  <si>
    <t xml:space="preserve">Invoice Date</t>
  </si>
  <si>
    <t xml:space="preserve">Due Date</t>
  </si>
  <si>
    <t xml:space="preserve">Inv Net (£)</t>
  </si>
  <si>
    <t xml:space="preserve">Inv Gross (£)</t>
  </si>
  <si>
    <t xml:space="preserve">Inv Status</t>
  </si>
  <si>
    <t xml:space="preserve">INV295</t>
  </si>
  <si>
    <t xml:space="preserve">2026-03-24</t>
  </si>
  <si>
    <t xml:space="preserve">Draft</t>
  </si>
  <si>
    <t xml:space="preserve">INV281</t>
  </si>
  <si>
    <t xml:space="preserve">2026-03-12</t>
  </si>
  <si>
    <t xml:space="preserve">2026-03-26</t>
  </si>
  <si>
    <t xml:space="preserve">Paid</t>
  </si>
  <si>
    <t xml:space="preserve">Intermediate</t>
  </si>
  <si>
    <t xml:space="preserve">2026-03-02</t>
  </si>
  <si>
    <t xml:space="preserve">2026-03-16</t>
  </si>
  <si>
    <t xml:space="preserve">Final</t>
  </si>
  <si>
    <t xml:space="preserve">INV310</t>
  </si>
  <si>
    <t xml:space="preserve">2026-03-04</t>
  </si>
  <si>
    <t xml:space="preserve">Overdue</t>
  </si>
  <si>
    <t xml:space="preserve">INV299</t>
  </si>
  <si>
    <t xml:space="preserve">2026-03-06</t>
  </si>
  <si>
    <t xml:space="preserve">INV300</t>
  </si>
  <si>
    <t xml:space="preserve">2026-03-15</t>
  </si>
  <si>
    <t xml:space="preserve">Sent</t>
  </si>
  <si>
    <t xml:space="preserve">INV285</t>
  </si>
  <si>
    <t xml:space="preserve">2026-02-24</t>
  </si>
  <si>
    <t xml:space="preserve">INV286</t>
  </si>
  <si>
    <t xml:space="preserve">2026-03-20</t>
  </si>
  <si>
    <t xml:space="preserve">2026-04-03</t>
  </si>
  <si>
    <t xml:space="preserve">INV315</t>
  </si>
  <si>
    <t xml:space="preserve">INV270</t>
  </si>
  <si>
    <t xml:space="preserve">2026-02-08</t>
  </si>
  <si>
    <t xml:space="preserve">INV260</t>
  </si>
  <si>
    <t xml:space="preserve">2026-02-03</t>
  </si>
  <si>
    <t xml:space="preserve">INV261</t>
  </si>
  <si>
    <t xml:space="preserve">INV245</t>
  </si>
  <si>
    <t xml:space="preserve">2026-01-29</t>
  </si>
  <si>
    <t xml:space="preserve">INV246</t>
  </si>
  <si>
    <t xml:space="preserve">INV320</t>
  </si>
  <si>
    <t xml:space="preserve">INV312</t>
  </si>
  <si>
    <t xml:space="preserve">2026-03-08</t>
  </si>
  <si>
    <t xml:space="preserve">INV313</t>
  </si>
  <si>
    <t xml:space="preserve">2026-03-29</t>
  </si>
  <si>
    <t xml:space="preserve">REQ — Payments Received</t>
  </si>
  <si>
    <t xml:space="preserve">Payment Ref</t>
  </si>
  <si>
    <t xml:space="preserve">Date</t>
  </si>
  <si>
    <t xml:space="preserve">Amount (£)</t>
  </si>
  <si>
    <t xml:space="preserve">Method</t>
  </si>
  <si>
    <t xml:space="preserve">Note</t>
  </si>
  <si>
    <t xml:space="preserve">PAY145</t>
  </si>
  <si>
    <t xml:space="preserve">BACS</t>
  </si>
  <si>
    <t xml:space="preserve">Invoice INV281</t>
  </si>
  <si>
    <t xml:space="preserve">PAY132</t>
  </si>
  <si>
    <t xml:space="preserve">Intermediate inv</t>
  </si>
  <si>
    <t xml:space="preserve">PAY121</t>
  </si>
  <si>
    <t xml:space="preserve">Card</t>
  </si>
  <si>
    <t xml:space="preserve">Final inv</t>
  </si>
  <si>
    <t xml:space="preserve">PAY118</t>
  </si>
  <si>
    <t xml:space="preserve">2026-02-25</t>
  </si>
  <si>
    <t xml:space="preserve">Deposit invoice</t>
  </si>
  <si>
    <t xml:space="preserve">PAY110</t>
  </si>
  <si>
    <t xml:space="preserve">50% deposit</t>
  </si>
  <si>
    <t xml:space="preserve">PAY100</t>
  </si>
  <si>
    <t xml:space="preserve">2026-01-30</t>
  </si>
  <si>
    <t xml:space="preserve">Deposit</t>
  </si>
  <si>
    <t xml:space="preserve">PAY092</t>
  </si>
  <si>
    <t xml:space="preserve">PAY150</t>
  </si>
  <si>
    <t xml:space="preserve">Full payment upfront</t>
  </si>
  <si>
    <t xml:space="preserve">PAY140</t>
  </si>
  <si>
    <t xml:space="preserve">50% upfront</t>
  </si>
  <si>
    <t xml:space="preserve">REQ — Schedule (Tasks &amp; Appointments)</t>
  </si>
  <si>
    <t xml:space="preserve">Record Type</t>
  </si>
  <si>
    <t xml:space="preserve">Name / Task</t>
  </si>
  <si>
    <t xml:space="preserve">Task Type</t>
  </si>
  <si>
    <t xml:space="preserve">Start Date</t>
  </si>
  <si>
    <t xml:space="preserve">Priority</t>
  </si>
  <si>
    <t xml:space="preserve">Assigned To</t>
  </si>
  <si>
    <t xml:space="preserve">Appt Type</t>
  </si>
  <si>
    <t xml:space="preserve">Appt Date</t>
  </si>
  <si>
    <t xml:space="preserve">Start Time</t>
  </si>
  <si>
    <t xml:space="preserve">End Time</t>
  </si>
  <si>
    <t xml:space="preserve">Installer</t>
  </si>
  <si>
    <t xml:space="preserve">TASK</t>
  </si>
  <si>
    <t xml:space="preserve">Site measurement</t>
  </si>
  <si>
    <t xml:space="preserve">Visit</t>
  </si>
  <si>
    <t xml:space="preserve">High</t>
  </si>
  <si>
    <t xml:space="preserve">Customer confirmation</t>
  </si>
  <si>
    <t xml:space="preserve">Call</t>
  </si>
  <si>
    <t xml:space="preserve">2026-03-14</t>
  </si>
  <si>
    <t xml:space="preserve">Medium</t>
  </si>
  <si>
    <t xml:space="preserve">APPT</t>
  </si>
  <si>
    <t xml:space="preserve">Survey</t>
  </si>
  <si>
    <t xml:space="preserve">09:00</t>
  </si>
  <si>
    <t xml:space="preserve">10:30</t>
  </si>
  <si>
    <t xml:space="preserve">Tom H</t>
  </si>
  <si>
    <t xml:space="preserve">Final quality check</t>
  </si>
  <si>
    <t xml:space="preserve">Internal</t>
  </si>
  <si>
    <t xml:space="preserve">2026-03-03</t>
  </si>
  <si>
    <t xml:space="preserve">Customer sign-off</t>
  </si>
  <si>
    <t xml:space="preserve">08:00</t>
  </si>
  <si>
    <t xml:space="preserve">14:00</t>
  </si>
  <si>
    <t xml:space="preserve">Mike P</t>
  </si>
  <si>
    <t xml:space="preserve">Follow-up</t>
  </si>
  <si>
    <t xml:space="preserve">10:00</t>
  </si>
  <si>
    <t xml:space="preserve">Production order</t>
  </si>
  <si>
    <t xml:space="preserve">2026-02-19</t>
  </si>
  <si>
    <t xml:space="preserve">Order motors from supplier</t>
  </si>
  <si>
    <t xml:space="preserve">Purchase</t>
  </si>
  <si>
    <t xml:space="preserve">2026-02-21</t>
  </si>
  <si>
    <t xml:space="preserve">Delivery schedule</t>
  </si>
  <si>
    <t xml:space="preserve">Logistics</t>
  </si>
  <si>
    <t xml:space="preserve">Delivery</t>
  </si>
  <si>
    <t xml:space="preserve">12:00</t>
  </si>
  <si>
    <t xml:space="preserve">Fabrication check</t>
  </si>
  <si>
    <t xml:space="preserve">QC</t>
  </si>
  <si>
    <t xml:space="preserve">Fabric order</t>
  </si>
  <si>
    <t xml:space="preserve">2026-02-16</t>
  </si>
  <si>
    <t xml:space="preserve">2026-02-17</t>
  </si>
  <si>
    <t xml:space="preserve">Client sample approval</t>
  </si>
  <si>
    <t xml:space="preserve">Chase payment</t>
  </si>
  <si>
    <t xml:space="preserve">Initial consultation</t>
  </si>
  <si>
    <t xml:space="preserve">Meeting</t>
  </si>
  <si>
    <t xml:space="preserve">Site Survey</t>
  </si>
  <si>
    <t xml:space="preserve">Ready notification to client</t>
  </si>
  <si>
    <t xml:space="preserve">2026-03-19</t>
  </si>
  <si>
    <t xml:space="preserve">2026-03-22</t>
  </si>
  <si>
    <t xml:space="preserve">16:00</t>
  </si>
  <si>
    <t xml:space="preserve">Production status check</t>
  </si>
  <si>
    <t xml:space="preserve">Measure</t>
  </si>
  <si>
    <t xml:space="preserve">11:00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</si>
</sst>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£#,##0"/>
    <numFmt numFmtId="166" formatCode="General"/>
    <numFmt numFmtId="167" formatCode="\£#,##0.00;[RED]&quot;(£&quot;#,##0.00\);\-"/>
    <numFmt numFmtId="168" formatCode="yyyy\-mm\-dd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E2E8F0"/>
      <name val="Arial"/>
      <family val="0"/>
      <charset val="1"/>
    </font>
    <font>
      <sz val="8"/>
      <color rgb="FF94A3B8"/>
      <name val="Arial"/>
      <family val="0"/>
      <charset val="1"/>
    </font>
    <font>
      <b val="true"/>
      <sz val="14"/>
      <color rgb="FF4F7EF8"/>
      <name val="Arial"/>
      <family val="0"/>
      <charset val="1"/>
    </font>
    <font>
      <b val="true"/>
      <sz val="14"/>
      <color rgb="FFA855F7"/>
      <name val="Arial"/>
      <family val="0"/>
      <charset val="1"/>
    </font>
    <font>
      <b val="true"/>
      <sz val="14"/>
      <color rgb="FF22C55E"/>
      <name val="Arial"/>
      <family val="0"/>
      <charset val="1"/>
    </font>
    <font>
      <b val="true"/>
      <sz val="14"/>
      <color rgb="FFF97316"/>
      <name val="Arial"/>
      <family val="0"/>
      <charset val="1"/>
    </font>
    <font>
      <b val="true"/>
      <sz val="14"/>
      <color rgb="FF06B6D4"/>
      <name val="Arial"/>
      <family val="0"/>
      <charset val="1"/>
    </font>
    <font>
      <b val="true"/>
      <sz val="14"/>
      <color rgb="FFEAB308"/>
      <name val="Arial"/>
      <family val="0"/>
      <charset val="1"/>
    </font>
    <font>
      <b val="true"/>
      <sz val="10"/>
      <color rgb="FFE2E8F0"/>
      <name val="Arial"/>
      <family val="0"/>
      <charset val="1"/>
    </font>
    <font>
      <b val="true"/>
      <sz val="9"/>
      <color rgb="FF94A3B8"/>
      <name val="Arial"/>
      <family val="0"/>
      <charset val="1"/>
    </font>
    <font>
      <b val="true"/>
      <sz val="9"/>
      <color rgb="FFEAB308"/>
      <name val="Arial"/>
      <family val="0"/>
      <charset val="1"/>
    </font>
    <font>
      <sz val="9"/>
      <color rgb="FFE2E8F0"/>
      <name val="Arial"/>
      <family val="0"/>
      <charset val="1"/>
    </font>
    <font>
      <sz val="9"/>
      <color rgb="FF4F7EF8"/>
      <name val="Arial"/>
      <family val="0"/>
      <charset val="1"/>
    </font>
    <font>
      <sz val="9"/>
      <color rgb="FFF97316"/>
      <name val="Arial"/>
      <family val="0"/>
      <charset val="1"/>
    </font>
    <font>
      <b val="true"/>
      <sz val="9"/>
      <color rgb="FF4F7EF8"/>
      <name val="Arial"/>
      <family val="0"/>
      <charset val="1"/>
    </font>
    <font>
      <b val="true"/>
      <sz val="9"/>
      <color rgb="FFA855F7"/>
      <name val="Arial"/>
      <family val="0"/>
      <charset val="1"/>
    </font>
    <font>
      <b val="true"/>
      <sz val="9"/>
      <color rgb="FF22C55E"/>
      <name val="Arial"/>
      <family val="0"/>
      <charset val="1"/>
    </font>
    <font>
      <b val="true"/>
      <sz val="9"/>
      <color rgb="FFF97316"/>
      <name val="Arial"/>
      <family val="0"/>
      <charset val="1"/>
    </font>
    <font>
      <b val="true"/>
      <sz val="9"/>
      <color rgb="FF06B6D4"/>
      <name val="Arial"/>
      <family val="0"/>
      <charset val="1"/>
    </font>
    <font>
      <b val="true"/>
      <sz val="11"/>
      <color rgb="FFE2E8F0"/>
      <name val="Arial"/>
      <family val="0"/>
      <charset val="1"/>
    </font>
    <font>
      <sz val="9"/>
      <color rgb="FF22C55E"/>
      <name val="Arial"/>
      <family val="0"/>
      <charset val="1"/>
    </font>
    <font>
      <b val="true"/>
      <sz val="9"/>
      <color rgb="FFE2E8F0"/>
      <name val="Arial"/>
      <family val="0"/>
      <charset val="1"/>
    </font>
    <font>
      <b val="true"/>
      <sz val="9"/>
      <color rgb="FFEF4444"/>
      <name val="Arial"/>
      <family val="0"/>
      <charset val="1"/>
    </font>
    <font>
      <sz val="9"/>
      <color rgb="FFA855F7"/>
      <name val="Arial"/>
      <family val="0"/>
      <charset val="1"/>
    </font>
    <font>
      <sz val="9"/>
      <color rgb="FF06B6D4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F1117"/>
        <bgColor rgb="FF181C27"/>
      </patternFill>
    </fill>
    <fill>
      <patternFill patternType="solid">
        <fgColor rgb="FF4F7EF8"/>
        <bgColor rgb="FF9999FF"/>
      </patternFill>
    </fill>
    <fill>
      <patternFill patternType="solid">
        <fgColor rgb="FF1E2436"/>
        <bgColor rgb="FF181C27"/>
      </patternFill>
    </fill>
    <fill>
      <patternFill patternType="solid">
        <fgColor rgb="FFA855F7"/>
        <bgColor rgb="FF9999FF"/>
      </patternFill>
    </fill>
    <fill>
      <patternFill patternType="solid">
        <fgColor rgb="FF22C55E"/>
        <bgColor rgb="FF33CCCC"/>
      </patternFill>
    </fill>
    <fill>
      <patternFill patternType="solid">
        <fgColor rgb="FFF97316"/>
        <bgColor rgb="FFFF9900"/>
      </patternFill>
    </fill>
    <fill>
      <patternFill patternType="solid">
        <fgColor rgb="FF06B6D4"/>
        <bgColor rgb="FF33CCCC"/>
      </patternFill>
    </fill>
    <fill>
      <patternFill patternType="solid">
        <fgColor rgb="FFEAB308"/>
        <bgColor rgb="FFFF9900"/>
      </patternFill>
    </fill>
    <fill>
      <patternFill patternType="solid">
        <fgColor rgb="FF181C27"/>
        <bgColor rgb="FF1E2436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2A3048"/>
      </bottom>
      <diagonal/>
    </border>
    <border diagonalUp="false" diagonalDown="false">
      <left/>
      <right/>
      <top/>
      <bottom style="thin">
        <color rgb="FF4F7EF8"/>
      </bottom>
      <diagonal/>
    </border>
    <border diagonalUp="false" diagonalDown="false">
      <left/>
      <right/>
      <top/>
      <bottom style="thin">
        <color rgb="FFA855F7"/>
      </bottom>
      <diagonal/>
    </border>
    <border diagonalUp="false" diagonalDown="false">
      <left/>
      <right/>
      <top/>
      <bottom style="thin">
        <color rgb="FF06B6D4"/>
      </bottom>
      <diagonal/>
    </border>
    <border diagonalUp="false" diagonalDown="false">
      <left/>
      <right/>
      <top/>
      <bottom style="thin">
        <color rgb="FFF97316"/>
      </bottom>
      <diagonal/>
    </border>
    <border diagonalUp="false" diagonalDown="false">
      <left/>
      <right/>
      <top/>
      <bottom style="thin">
        <color rgb="FF22C55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5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EF4444"/>
      <rgbColor rgb="FFFFFFCC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6B6D4"/>
      <rgbColor rgb="FFCCFFFF"/>
      <rgbColor rgb="FFCCFFCC"/>
      <rgbColor rgb="FFFFFF99"/>
      <rgbColor rgb="FF99CCFF"/>
      <rgbColor rgb="FFFF99CC"/>
      <rgbColor rgb="FFCC99FF"/>
      <rgbColor rgb="FFFFCC99"/>
      <rgbColor rgb="FF4F7EF8"/>
      <rgbColor rgb="FF33CCCC"/>
      <rgbColor rgb="FF99CC00"/>
      <rgbColor rgb="FFEAB308"/>
      <rgbColor rgb="FFFF9900"/>
      <rgbColor rgb="FFF97316"/>
      <rgbColor rgb="FFA855F7"/>
      <rgbColor rgb="FF94A3B8"/>
      <rgbColor rgb="FF0F1117"/>
      <rgbColor rgb="FF22C55E"/>
      <rgbColor rgb="FF181C27"/>
      <rgbColor rgb="FF1E2436"/>
      <rgbColor rgb="FF993300"/>
      <rgbColor rgb="FF993366"/>
      <rgbColor rgb="FF333399"/>
      <rgbColor rgb="FF2A304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B308"/>
    <pageSetUpPr fitToPage="false"/>
  </sheetPr>
  <dimension ref="A1:H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13.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customFormat="false" ht="31.5" hidden="false" customHeight="true" outlineLevel="0" collapsed="false">
      <c r="A4" s="4" t="str">
        <f aca="false">'1. Jobs'!A17</f>
        <v>TOTALS</v>
      </c>
      <c r="B4" s="5" t="n">
        <f aca="false">SUM('1. Jobs'!K3:K16)</f>
        <v>36199.46</v>
      </c>
      <c r="C4" s="6" t="n">
        <f aca="false">SUM('1. Jobs'!L3:L16)</f>
        <v>13372.32</v>
      </c>
      <c r="D4" s="7" t="n">
        <f aca="false">SUM('1. Jobs'!M3:M16)</f>
        <v>22827.14</v>
      </c>
      <c r="E4" s="8" t="n">
        <f aca="false">COUNTA('2. Products'!B3:B33)</f>
        <v>31</v>
      </c>
      <c r="F4" s="9" t="n">
        <f aca="false">COUNTA('3. Invoices'!B3:B20)</f>
        <v>18</v>
      </c>
      <c r="G4" s="10" t="n">
        <f aca="false">COUNTA('4. Payments'!B3:B11)</f>
        <v>9</v>
      </c>
    </row>
    <row r="5" customFormat="false" ht="13.5" hidden="false" customHeight="true" outlineLevel="0" collapsed="false">
      <c r="A5" s="2"/>
      <c r="B5" s="11"/>
      <c r="C5" s="12"/>
      <c r="D5" s="13"/>
      <c r="E5" s="14"/>
      <c r="F5" s="15"/>
      <c r="G5" s="12"/>
    </row>
    <row r="8" customFormat="false" ht="15" hidden="false" customHeight="false" outlineLevel="0" collapsed="false">
      <c r="A8" s="16" t="s">
        <v>8</v>
      </c>
      <c r="B8" s="16"/>
      <c r="C8" s="16"/>
      <c r="D8" s="16"/>
      <c r="E8" s="17" t="s">
        <v>9</v>
      </c>
      <c r="F8" s="17"/>
      <c r="G8" s="17"/>
      <c r="H8" s="17"/>
    </row>
    <row r="9" customFormat="false" ht="15" hidden="false" customHeight="false" outlineLevel="0" collapsed="false">
      <c r="A9" s="18" t="s">
        <v>10</v>
      </c>
      <c r="B9" s="18" t="s">
        <v>11</v>
      </c>
      <c r="C9" s="18" t="s">
        <v>2</v>
      </c>
      <c r="E9" s="18" t="s">
        <v>12</v>
      </c>
      <c r="F9" s="18" t="s">
        <v>13</v>
      </c>
      <c r="G9" s="18" t="s">
        <v>4</v>
      </c>
      <c r="H9" s="18" t="s">
        <v>10</v>
      </c>
    </row>
    <row r="10" customFormat="false" ht="18" hidden="false" customHeight="true" outlineLevel="0" collapsed="false">
      <c r="A10" s="19" t="s">
        <v>14</v>
      </c>
      <c r="B10" s="20" t="n">
        <f aca="false">COUNTIF('1. Jobs'!E3:E16,"Quote")</f>
        <v>3</v>
      </c>
      <c r="C10" s="21" t="n">
        <f aca="false">SUMIF('1. Jobs'!E3:E16,"Quote",'1. Jobs'!K3:K16)</f>
        <v>7176</v>
      </c>
      <c r="E10" s="22" t="s">
        <v>15</v>
      </c>
      <c r="F10" s="23" t="s">
        <v>16</v>
      </c>
      <c r="G10" s="24" t="n">
        <v>3120</v>
      </c>
      <c r="H10" s="25" t="s">
        <v>17</v>
      </c>
    </row>
    <row r="11" customFormat="false" ht="18" hidden="false" customHeight="true" outlineLevel="0" collapsed="false">
      <c r="A11" s="26" t="s">
        <v>18</v>
      </c>
      <c r="B11" s="20" t="n">
        <f aca="false">COUNTIF('1. Jobs'!E3:E16,"Agent Order")</f>
        <v>5</v>
      </c>
      <c r="C11" s="21" t="n">
        <f aca="false">SUMIF('1. Jobs'!E3:E16,"Agent Order",'1. Jobs'!K3:K16)</f>
        <v>13704</v>
      </c>
      <c r="E11" s="27" t="s">
        <v>19</v>
      </c>
      <c r="F11" s="28" t="s">
        <v>20</v>
      </c>
      <c r="G11" s="29" t="n">
        <v>2880</v>
      </c>
      <c r="H11" s="19" t="s">
        <v>14</v>
      </c>
    </row>
    <row r="12" customFormat="false" ht="18" hidden="false" customHeight="true" outlineLevel="0" collapsed="false">
      <c r="A12" s="30" t="s">
        <v>17</v>
      </c>
      <c r="B12" s="20" t="n">
        <f aca="false">COUNTIF('1. Jobs'!E3:E16,"Order")</f>
        <v>3</v>
      </c>
      <c r="C12" s="21" t="n">
        <f aca="false">SUMIF('1. Jobs'!E3:E16,"Order",'1. Jobs'!K3:K16)</f>
        <v>10536</v>
      </c>
      <c r="E12" s="22" t="s">
        <v>21</v>
      </c>
      <c r="F12" s="23" t="s">
        <v>22</v>
      </c>
      <c r="G12" s="24" t="n">
        <v>2520</v>
      </c>
      <c r="H12" s="31" t="s">
        <v>18</v>
      </c>
    </row>
    <row r="13" customFormat="false" ht="18" hidden="false" customHeight="true" outlineLevel="0" collapsed="false">
      <c r="A13" s="32" t="s">
        <v>23</v>
      </c>
      <c r="B13" s="20" t="n">
        <f aca="false">COUNTIF('1. Jobs'!E3:E16,"Invoiced")</f>
        <v>1</v>
      </c>
      <c r="C13" s="21" t="n">
        <f aca="false">SUMIF('1. Jobs'!E3:E16,"Invoiced",'1. Jobs'!K3:K16)</f>
        <v>2280</v>
      </c>
      <c r="E13" s="27" t="s">
        <v>24</v>
      </c>
      <c r="F13" s="28" t="s">
        <v>25</v>
      </c>
      <c r="G13" s="29" t="n">
        <v>2520</v>
      </c>
      <c r="H13" s="19" t="s">
        <v>14</v>
      </c>
    </row>
    <row r="14" customFormat="false" ht="18" hidden="false" customHeight="true" outlineLevel="0" collapsed="false">
      <c r="A14" s="33" t="s">
        <v>26</v>
      </c>
      <c r="B14" s="20" t="n">
        <f aca="false">COUNTIF('1. Jobs'!E3:E16,"Partially Paid")</f>
        <v>1</v>
      </c>
      <c r="C14" s="21" t="n">
        <f aca="false">SUMIF('1. Jobs'!E3:E16,"Partially Paid",'1. Jobs'!K3:K16)</f>
        <v>2503.46</v>
      </c>
      <c r="E14" s="22" t="s">
        <v>27</v>
      </c>
      <c r="F14" s="23" t="s">
        <v>28</v>
      </c>
      <c r="G14" s="24" t="n">
        <v>2280</v>
      </c>
      <c r="H14" s="34" t="s">
        <v>23</v>
      </c>
    </row>
    <row r="15" customFormat="false" ht="18" hidden="false" customHeight="true" outlineLevel="0" collapsed="false">
      <c r="A15" s="35" t="s">
        <v>29</v>
      </c>
      <c r="B15" s="20" t="n">
        <f aca="false">COUNTIF('1. Jobs'!E3:E16,"Lead")</f>
        <v>1</v>
      </c>
      <c r="C15" s="21" t="n">
        <f aca="false">SUMIF('1. Jobs'!E3:E16,"Lead",'1. Jobs'!K3:K16)</f>
        <v>0</v>
      </c>
      <c r="E15" s="27" t="s">
        <v>30</v>
      </c>
      <c r="F15" s="28" t="s">
        <v>31</v>
      </c>
      <c r="G15" s="29" t="n">
        <v>2100</v>
      </c>
      <c r="H15" s="26" t="s">
        <v>18</v>
      </c>
    </row>
    <row r="16" customFormat="false" ht="18" hidden="false" customHeight="true" outlineLevel="0" collapsed="false">
      <c r="E16" s="22" t="s">
        <v>32</v>
      </c>
      <c r="F16" s="23" t="s">
        <v>33</v>
      </c>
      <c r="G16" s="24" t="n">
        <v>1776</v>
      </c>
      <c r="H16" s="36" t="s">
        <v>14</v>
      </c>
    </row>
    <row r="17" customFormat="false" ht="18" hidden="false" customHeight="true" outlineLevel="0" collapsed="false">
      <c r="E17" s="27" t="s">
        <v>34</v>
      </c>
      <c r="F17" s="28" t="s">
        <v>35</v>
      </c>
      <c r="G17" s="29" t="n">
        <v>1740</v>
      </c>
      <c r="H17" s="30" t="s">
        <v>17</v>
      </c>
    </row>
  </sheetData>
  <mergeCells count="4">
    <mergeCell ref="A1:H1"/>
    <mergeCell ref="A2:H2"/>
    <mergeCell ref="A8:D8"/>
    <mergeCell ref="E8:H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F7EF8"/>
    <pageSetUpPr fitToPage="false"/>
  </sheetPr>
  <dimension ref="A1:AC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5"/>
    <col collapsed="false" customWidth="true" hidden="false" outlineLevel="0" max="8" min="7" style="0" width="13"/>
    <col collapsed="false" customWidth="true" hidden="false" outlineLevel="0" max="9" min="9" style="0" width="12"/>
    <col collapsed="false" customWidth="true" hidden="false" outlineLevel="0" max="10" min="10" style="0" width="11"/>
    <col collapsed="false" customWidth="true" hidden="false" outlineLevel="0" max="12" min="11" style="0" width="12"/>
    <col collapsed="false" customWidth="true" hidden="false" outlineLevel="0" max="13" min="13" style="0" width="14"/>
    <col collapsed="false" customWidth="true" hidden="false" outlineLevel="0" max="15" min="14" style="0" width="10"/>
    <col collapsed="false" customWidth="true" hidden="false" outlineLevel="0" max="16" min="16" style="0" width="13"/>
    <col collapsed="false" customWidth="true" hidden="false" outlineLevel="0" max="17" min="17" style="0" width="9"/>
    <col collapsed="false" customWidth="true" hidden="false" outlineLevel="0" max="18" min="18" style="0" width="12"/>
    <col collapsed="false" customWidth="true" hidden="false" outlineLevel="0" max="19" min="19" style="0" width="20"/>
    <col collapsed="false" customWidth="true" hidden="false" outlineLevel="0" max="21" min="20" style="0" width="11"/>
    <col collapsed="false" customWidth="true" hidden="false" outlineLevel="0" max="23" min="22" style="0" width="14"/>
    <col collapsed="false" customWidth="true" hidden="false" outlineLevel="0" max="24" min="24" style="0" width="26"/>
    <col collapsed="false" customWidth="true" hidden="false" outlineLevel="0" max="25" min="25" style="0" width="12"/>
    <col collapsed="false" customWidth="true" hidden="false" outlineLevel="0" max="27" min="26" style="0" width="10"/>
    <col collapsed="false" customWidth="true" hidden="false" outlineLevel="0" max="28" min="28" style="0" width="8"/>
    <col collapsed="false" customWidth="true" hidden="false" outlineLevel="0" max="29" min="29" style="0" width="14"/>
  </cols>
  <sheetData>
    <row r="1" customFormat="false" ht="27.75" hidden="false" customHeight="true" outlineLevel="0" collapsed="false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customFormat="false" ht="19.5" hidden="false" customHeight="true" outlineLevel="0" collapsed="false">
      <c r="A2" s="38" t="s">
        <v>12</v>
      </c>
      <c r="B2" s="38" t="s">
        <v>37</v>
      </c>
      <c r="C2" s="38" t="s">
        <v>38</v>
      </c>
      <c r="D2" s="38" t="s">
        <v>39</v>
      </c>
      <c r="E2" s="38" t="s">
        <v>40</v>
      </c>
      <c r="F2" s="38" t="s">
        <v>41</v>
      </c>
      <c r="G2" s="38" t="s">
        <v>42</v>
      </c>
      <c r="H2" s="38" t="s">
        <v>43</v>
      </c>
      <c r="I2" s="38" t="s">
        <v>44</v>
      </c>
      <c r="J2" s="38" t="s">
        <v>45</v>
      </c>
      <c r="K2" s="38" t="s">
        <v>46</v>
      </c>
      <c r="L2" s="38" t="s">
        <v>47</v>
      </c>
      <c r="M2" s="38" t="s">
        <v>48</v>
      </c>
      <c r="N2" s="38" t="s">
        <v>49</v>
      </c>
      <c r="O2" s="38" t="s">
        <v>50</v>
      </c>
      <c r="P2" s="38" t="s">
        <v>51</v>
      </c>
      <c r="Q2" s="38" t="s">
        <v>52</v>
      </c>
      <c r="R2" s="38" t="s">
        <v>53</v>
      </c>
      <c r="S2" s="38" t="s">
        <v>13</v>
      </c>
      <c r="T2" s="38" t="s">
        <v>54</v>
      </c>
      <c r="U2" s="38" t="s">
        <v>55</v>
      </c>
      <c r="V2" s="38" t="s">
        <v>56</v>
      </c>
      <c r="W2" s="38" t="s">
        <v>57</v>
      </c>
      <c r="X2" s="38" t="s">
        <v>58</v>
      </c>
      <c r="Y2" s="38" t="s">
        <v>59</v>
      </c>
      <c r="Z2" s="38" t="s">
        <v>60</v>
      </c>
      <c r="AA2" s="38" t="s">
        <v>61</v>
      </c>
      <c r="AB2" s="38" t="s">
        <v>62</v>
      </c>
      <c r="AC2" s="38" t="s">
        <v>63</v>
      </c>
    </row>
    <row r="3" customFormat="false" ht="18" hidden="false" customHeight="true" outlineLevel="0" collapsed="false">
      <c r="A3" s="28" t="s">
        <v>19</v>
      </c>
      <c r="B3" s="28" t="s">
        <v>64</v>
      </c>
      <c r="C3" s="28" t="s">
        <v>65</v>
      </c>
      <c r="D3" s="28" t="s">
        <v>66</v>
      </c>
      <c r="E3" s="19" t="s">
        <v>14</v>
      </c>
      <c r="F3" s="19" t="s">
        <v>67</v>
      </c>
      <c r="G3" s="39" t="s">
        <v>68</v>
      </c>
      <c r="H3" s="39" t="s">
        <v>68</v>
      </c>
      <c r="I3" s="21" t="n">
        <v>2400</v>
      </c>
      <c r="J3" s="21" t="n">
        <v>480</v>
      </c>
      <c r="K3" s="21" t="n">
        <v>2880</v>
      </c>
      <c r="L3" s="21" t="n">
        <v>0</v>
      </c>
      <c r="M3" s="29" t="n">
        <v>2880</v>
      </c>
      <c r="N3" s="28" t="s">
        <v>69</v>
      </c>
      <c r="O3" s="28" t="s">
        <v>70</v>
      </c>
      <c r="P3" s="28" t="s">
        <v>71</v>
      </c>
      <c r="Q3" s="28" t="s">
        <v>72</v>
      </c>
      <c r="R3" s="28" t="s">
        <v>73</v>
      </c>
      <c r="S3" s="28" t="s">
        <v>20</v>
      </c>
      <c r="T3" s="28" t="s">
        <v>74</v>
      </c>
      <c r="U3" s="28" t="s">
        <v>75</v>
      </c>
      <c r="V3" s="28" t="s">
        <v>76</v>
      </c>
      <c r="W3" s="28" t="s">
        <v>77</v>
      </c>
      <c r="X3" s="28" t="s">
        <v>78</v>
      </c>
      <c r="Y3" s="28" t="s">
        <v>79</v>
      </c>
      <c r="Z3" s="28"/>
      <c r="AA3" s="28" t="s">
        <v>80</v>
      </c>
      <c r="AB3" s="28" t="s">
        <v>81</v>
      </c>
      <c r="AC3" s="28" t="s">
        <v>82</v>
      </c>
    </row>
    <row r="4" customFormat="false" ht="18" hidden="false" customHeight="true" outlineLevel="0" collapsed="false">
      <c r="A4" s="23" t="s">
        <v>83</v>
      </c>
      <c r="B4" s="23" t="s">
        <v>84</v>
      </c>
      <c r="C4" s="23" t="s">
        <v>85</v>
      </c>
      <c r="D4" s="23" t="s">
        <v>86</v>
      </c>
      <c r="E4" s="40" t="s">
        <v>26</v>
      </c>
      <c r="F4" s="36" t="s">
        <v>67</v>
      </c>
      <c r="G4" s="41" t="s">
        <v>87</v>
      </c>
      <c r="H4" s="41" t="s">
        <v>87</v>
      </c>
      <c r="I4" s="42" t="n">
        <v>2086.22</v>
      </c>
      <c r="J4" s="42" t="n">
        <v>417.24</v>
      </c>
      <c r="K4" s="42" t="n">
        <v>2503.46</v>
      </c>
      <c r="L4" s="43" t="n">
        <v>2086.32</v>
      </c>
      <c r="M4" s="24" t="n">
        <v>417.14</v>
      </c>
      <c r="N4" s="23" t="s">
        <v>69</v>
      </c>
      <c r="O4" s="23" t="s">
        <v>88</v>
      </c>
      <c r="P4" s="23" t="s">
        <v>89</v>
      </c>
      <c r="Q4" s="23" t="s">
        <v>72</v>
      </c>
      <c r="R4" s="23" t="s">
        <v>90</v>
      </c>
      <c r="S4" s="23" t="s">
        <v>91</v>
      </c>
      <c r="T4" s="23" t="s">
        <v>88</v>
      </c>
      <c r="U4" s="23" t="s">
        <v>92</v>
      </c>
      <c r="V4" s="23" t="s">
        <v>93</v>
      </c>
      <c r="W4" s="23" t="s">
        <v>94</v>
      </c>
      <c r="X4" s="23" t="s">
        <v>95</v>
      </c>
      <c r="Y4" s="23" t="s">
        <v>96</v>
      </c>
      <c r="Z4" s="23"/>
      <c r="AA4" s="23" t="s">
        <v>97</v>
      </c>
      <c r="AB4" s="23" t="s">
        <v>81</v>
      </c>
      <c r="AC4" s="23" t="s">
        <v>98</v>
      </c>
    </row>
    <row r="5" customFormat="false" ht="18" hidden="false" customHeight="true" outlineLevel="0" collapsed="false">
      <c r="A5" s="28" t="s">
        <v>99</v>
      </c>
      <c r="B5" s="28" t="s">
        <v>100</v>
      </c>
      <c r="C5" s="28" t="s">
        <v>101</v>
      </c>
      <c r="D5" s="28" t="s">
        <v>102</v>
      </c>
      <c r="E5" s="26" t="s">
        <v>18</v>
      </c>
      <c r="F5" s="19" t="s">
        <v>67</v>
      </c>
      <c r="G5" s="39" t="s">
        <v>103</v>
      </c>
      <c r="H5" s="39" t="s">
        <v>103</v>
      </c>
      <c r="I5" s="21" t="n">
        <v>1200</v>
      </c>
      <c r="J5" s="21" t="n">
        <v>240</v>
      </c>
      <c r="K5" s="21" t="n">
        <v>1440</v>
      </c>
      <c r="L5" s="21" t="n">
        <v>0</v>
      </c>
      <c r="M5" s="29" t="n">
        <v>1440</v>
      </c>
      <c r="N5" s="28" t="s">
        <v>69</v>
      </c>
      <c r="O5" s="28" t="s">
        <v>70</v>
      </c>
      <c r="P5" s="28" t="s">
        <v>71</v>
      </c>
      <c r="Q5" s="28" t="s">
        <v>72</v>
      </c>
      <c r="R5" s="28" t="s">
        <v>104</v>
      </c>
      <c r="S5" s="28" t="s">
        <v>105</v>
      </c>
      <c r="T5" s="28" t="s">
        <v>70</v>
      </c>
      <c r="U5" s="28" t="s">
        <v>106</v>
      </c>
      <c r="V5" s="28" t="s">
        <v>107</v>
      </c>
      <c r="W5" s="28"/>
      <c r="X5" s="28" t="s">
        <v>108</v>
      </c>
      <c r="Y5" s="28" t="s">
        <v>109</v>
      </c>
      <c r="Z5" s="28"/>
      <c r="AA5" s="28" t="s">
        <v>110</v>
      </c>
      <c r="AB5" s="28" t="s">
        <v>81</v>
      </c>
      <c r="AC5" s="28" t="s">
        <v>111</v>
      </c>
    </row>
    <row r="6" customFormat="false" ht="18" hidden="false" customHeight="true" outlineLevel="0" collapsed="false">
      <c r="A6" s="23" t="s">
        <v>30</v>
      </c>
      <c r="B6" s="23" t="s">
        <v>112</v>
      </c>
      <c r="C6" s="23" t="s">
        <v>113</v>
      </c>
      <c r="D6" s="23" t="s">
        <v>114</v>
      </c>
      <c r="E6" s="31" t="s">
        <v>18</v>
      </c>
      <c r="F6" s="36" t="s">
        <v>67</v>
      </c>
      <c r="G6" s="41" t="s">
        <v>115</v>
      </c>
      <c r="H6" s="41" t="s">
        <v>115</v>
      </c>
      <c r="I6" s="42" t="n">
        <v>3500</v>
      </c>
      <c r="J6" s="42" t="n">
        <v>700</v>
      </c>
      <c r="K6" s="42" t="n">
        <v>4200</v>
      </c>
      <c r="L6" s="43" t="n">
        <v>2100</v>
      </c>
      <c r="M6" s="24" t="n">
        <v>2100</v>
      </c>
      <c r="N6" s="23" t="s">
        <v>69</v>
      </c>
      <c r="O6" s="23" t="s">
        <v>71</v>
      </c>
      <c r="P6" s="23" t="s">
        <v>89</v>
      </c>
      <c r="Q6" s="23" t="s">
        <v>72</v>
      </c>
      <c r="R6" s="23" t="s">
        <v>73</v>
      </c>
      <c r="S6" s="23" t="s">
        <v>31</v>
      </c>
      <c r="T6" s="23" t="s">
        <v>70</v>
      </c>
      <c r="U6" s="23" t="s">
        <v>116</v>
      </c>
      <c r="V6" s="23" t="s">
        <v>117</v>
      </c>
      <c r="W6" s="23" t="s">
        <v>118</v>
      </c>
      <c r="X6" s="23" t="s">
        <v>119</v>
      </c>
      <c r="Y6" s="23" t="s">
        <v>120</v>
      </c>
      <c r="Z6" s="23"/>
      <c r="AA6" s="23" t="s">
        <v>121</v>
      </c>
      <c r="AB6" s="23" t="s">
        <v>81</v>
      </c>
      <c r="AC6" s="23" t="s">
        <v>122</v>
      </c>
    </row>
    <row r="7" customFormat="false" ht="18" hidden="false" customHeight="true" outlineLevel="0" collapsed="false">
      <c r="A7" s="28" t="s">
        <v>15</v>
      </c>
      <c r="B7" s="28" t="s">
        <v>123</v>
      </c>
      <c r="C7" s="28" t="s">
        <v>124</v>
      </c>
      <c r="D7" s="28" t="s">
        <v>125</v>
      </c>
      <c r="E7" s="30" t="s">
        <v>17</v>
      </c>
      <c r="F7" s="19" t="s">
        <v>67</v>
      </c>
      <c r="G7" s="39" t="s">
        <v>126</v>
      </c>
      <c r="H7" s="39" t="s">
        <v>126</v>
      </c>
      <c r="I7" s="21" t="n">
        <v>5200</v>
      </c>
      <c r="J7" s="21" t="n">
        <v>1040</v>
      </c>
      <c r="K7" s="21" t="n">
        <v>6240</v>
      </c>
      <c r="L7" s="44" t="n">
        <v>3120</v>
      </c>
      <c r="M7" s="29" t="n">
        <v>3120</v>
      </c>
      <c r="N7" s="28" t="s">
        <v>69</v>
      </c>
      <c r="O7" s="28" t="s">
        <v>88</v>
      </c>
      <c r="P7" s="28" t="s">
        <v>71</v>
      </c>
      <c r="Q7" s="28" t="s">
        <v>72</v>
      </c>
      <c r="R7" s="28" t="s">
        <v>90</v>
      </c>
      <c r="S7" s="28" t="s">
        <v>16</v>
      </c>
      <c r="T7" s="28" t="s">
        <v>88</v>
      </c>
      <c r="U7" s="28" t="s">
        <v>127</v>
      </c>
      <c r="V7" s="28" t="s">
        <v>128</v>
      </c>
      <c r="W7" s="28"/>
      <c r="X7" s="28" t="s">
        <v>129</v>
      </c>
      <c r="Y7" s="28" t="s">
        <v>130</v>
      </c>
      <c r="Z7" s="28"/>
      <c r="AA7" s="28" t="s">
        <v>131</v>
      </c>
      <c r="AB7" s="28" t="s">
        <v>81</v>
      </c>
      <c r="AC7" s="28" t="s">
        <v>132</v>
      </c>
    </row>
    <row r="8" customFormat="false" ht="18" hidden="false" customHeight="true" outlineLevel="0" collapsed="false">
      <c r="A8" s="23" t="s">
        <v>133</v>
      </c>
      <c r="B8" s="23" t="s">
        <v>134</v>
      </c>
      <c r="C8" s="23" t="s">
        <v>135</v>
      </c>
      <c r="D8" s="23" t="s">
        <v>136</v>
      </c>
      <c r="E8" s="31" t="s">
        <v>18</v>
      </c>
      <c r="F8" s="36" t="s">
        <v>67</v>
      </c>
      <c r="G8" s="41" t="s">
        <v>137</v>
      </c>
      <c r="H8" s="41" t="s">
        <v>137</v>
      </c>
      <c r="I8" s="42" t="n">
        <v>870</v>
      </c>
      <c r="J8" s="42" t="n">
        <v>174</v>
      </c>
      <c r="K8" s="42" t="n">
        <v>1044</v>
      </c>
      <c r="L8" s="42" t="n">
        <v>0</v>
      </c>
      <c r="M8" s="24" t="n">
        <v>1044</v>
      </c>
      <c r="N8" s="23" t="s">
        <v>69</v>
      </c>
      <c r="O8" s="23" t="s">
        <v>70</v>
      </c>
      <c r="P8" s="23" t="s">
        <v>89</v>
      </c>
      <c r="Q8" s="23" t="s">
        <v>72</v>
      </c>
      <c r="R8" s="23" t="s">
        <v>104</v>
      </c>
      <c r="S8" s="23" t="s">
        <v>138</v>
      </c>
      <c r="T8" s="23" t="s">
        <v>70</v>
      </c>
      <c r="U8" s="23" t="s">
        <v>139</v>
      </c>
      <c r="V8" s="23" t="s">
        <v>140</v>
      </c>
      <c r="W8" s="23" t="s">
        <v>141</v>
      </c>
      <c r="X8" s="23" t="s">
        <v>142</v>
      </c>
      <c r="Y8" s="23" t="s">
        <v>143</v>
      </c>
      <c r="Z8" s="23" t="s">
        <v>144</v>
      </c>
      <c r="AA8" s="23" t="s">
        <v>145</v>
      </c>
      <c r="AB8" s="23" t="s">
        <v>81</v>
      </c>
      <c r="AC8" s="23" t="s">
        <v>146</v>
      </c>
    </row>
    <row r="9" customFormat="false" ht="18" hidden="false" customHeight="true" outlineLevel="0" collapsed="false">
      <c r="A9" s="28" t="s">
        <v>32</v>
      </c>
      <c r="B9" s="28" t="s">
        <v>147</v>
      </c>
      <c r="C9" s="28" t="s">
        <v>148</v>
      </c>
      <c r="D9" s="28" t="s">
        <v>149</v>
      </c>
      <c r="E9" s="19" t="s">
        <v>14</v>
      </c>
      <c r="F9" s="19" t="s">
        <v>67</v>
      </c>
      <c r="G9" s="39" t="s">
        <v>87</v>
      </c>
      <c r="H9" s="39" t="s">
        <v>87</v>
      </c>
      <c r="I9" s="21" t="n">
        <v>1480</v>
      </c>
      <c r="J9" s="21" t="n">
        <v>296</v>
      </c>
      <c r="K9" s="21" t="n">
        <v>1776</v>
      </c>
      <c r="L9" s="21" t="n">
        <v>0</v>
      </c>
      <c r="M9" s="29" t="n">
        <v>1776</v>
      </c>
      <c r="N9" s="28" t="s">
        <v>69</v>
      </c>
      <c r="O9" s="28" t="s">
        <v>88</v>
      </c>
      <c r="P9" s="28" t="s">
        <v>71</v>
      </c>
      <c r="Q9" s="28" t="s">
        <v>72</v>
      </c>
      <c r="R9" s="28" t="s">
        <v>104</v>
      </c>
      <c r="S9" s="28" t="s">
        <v>33</v>
      </c>
      <c r="T9" s="28" t="s">
        <v>88</v>
      </c>
      <c r="U9" s="28" t="s">
        <v>150</v>
      </c>
      <c r="V9" s="28" t="s">
        <v>151</v>
      </c>
      <c r="W9" s="28"/>
      <c r="X9" s="28" t="s">
        <v>152</v>
      </c>
      <c r="Y9" s="28" t="s">
        <v>153</v>
      </c>
      <c r="Z9" s="28" t="s">
        <v>144</v>
      </c>
      <c r="AA9" s="28" t="s">
        <v>154</v>
      </c>
      <c r="AB9" s="28" t="s">
        <v>81</v>
      </c>
      <c r="AC9" s="28" t="s">
        <v>155</v>
      </c>
    </row>
    <row r="10" customFormat="false" ht="18" hidden="false" customHeight="true" outlineLevel="0" collapsed="false">
      <c r="A10" s="23" t="s">
        <v>27</v>
      </c>
      <c r="B10" s="23" t="s">
        <v>156</v>
      </c>
      <c r="C10" s="23" t="s">
        <v>157</v>
      </c>
      <c r="D10" s="23" t="s">
        <v>158</v>
      </c>
      <c r="E10" s="34" t="s">
        <v>23</v>
      </c>
      <c r="F10" s="36" t="s">
        <v>67</v>
      </c>
      <c r="G10" s="41" t="s">
        <v>159</v>
      </c>
      <c r="H10" s="41" t="s">
        <v>159</v>
      </c>
      <c r="I10" s="42" t="n">
        <v>1900</v>
      </c>
      <c r="J10" s="42" t="n">
        <v>380</v>
      </c>
      <c r="K10" s="42" t="n">
        <v>2280</v>
      </c>
      <c r="L10" s="42" t="n">
        <v>0</v>
      </c>
      <c r="M10" s="24" t="n">
        <v>2280</v>
      </c>
      <c r="N10" s="23" t="s">
        <v>69</v>
      </c>
      <c r="O10" s="23" t="s">
        <v>70</v>
      </c>
      <c r="P10" s="23" t="s">
        <v>89</v>
      </c>
      <c r="Q10" s="23" t="s">
        <v>72</v>
      </c>
      <c r="R10" s="23" t="s">
        <v>73</v>
      </c>
      <c r="S10" s="23" t="s">
        <v>28</v>
      </c>
      <c r="T10" s="23" t="s">
        <v>70</v>
      </c>
      <c r="U10" s="23" t="s">
        <v>160</v>
      </c>
      <c r="V10" s="23" t="s">
        <v>161</v>
      </c>
      <c r="W10" s="23" t="s">
        <v>162</v>
      </c>
      <c r="X10" s="23" t="s">
        <v>163</v>
      </c>
      <c r="Y10" s="23" t="s">
        <v>164</v>
      </c>
      <c r="Z10" s="23"/>
      <c r="AA10" s="23" t="s">
        <v>165</v>
      </c>
      <c r="AB10" s="23" t="s">
        <v>81</v>
      </c>
      <c r="AC10" s="23" t="s">
        <v>166</v>
      </c>
    </row>
    <row r="11" customFormat="false" ht="18" hidden="false" customHeight="true" outlineLevel="0" collapsed="false">
      <c r="A11" s="28" t="s">
        <v>167</v>
      </c>
      <c r="B11" s="28" t="s">
        <v>168</v>
      </c>
      <c r="C11" s="28" t="s">
        <v>169</v>
      </c>
      <c r="D11" s="28" t="s">
        <v>170</v>
      </c>
      <c r="E11" s="35" t="s">
        <v>29</v>
      </c>
      <c r="F11" s="19" t="s">
        <v>67</v>
      </c>
      <c r="G11" s="39" t="s">
        <v>171</v>
      </c>
      <c r="H11" s="39" t="s">
        <v>171</v>
      </c>
      <c r="I11" s="21" t="n">
        <v>0</v>
      </c>
      <c r="J11" s="21" t="n">
        <v>0</v>
      </c>
      <c r="K11" s="21" t="n">
        <v>0</v>
      </c>
      <c r="L11" s="21" t="n">
        <v>0</v>
      </c>
      <c r="M11" s="21" t="n">
        <v>0</v>
      </c>
      <c r="N11" s="28" t="s">
        <v>69</v>
      </c>
      <c r="O11" s="28" t="s">
        <v>70</v>
      </c>
      <c r="P11" s="28" t="s">
        <v>71</v>
      </c>
      <c r="Q11" s="28" t="s">
        <v>72</v>
      </c>
      <c r="R11" s="28" t="s">
        <v>90</v>
      </c>
      <c r="S11" s="28" t="s">
        <v>172</v>
      </c>
      <c r="T11" s="28" t="s">
        <v>70</v>
      </c>
      <c r="U11" s="28" t="s">
        <v>173</v>
      </c>
      <c r="V11" s="28" t="s">
        <v>174</v>
      </c>
      <c r="W11" s="28"/>
      <c r="X11" s="28" t="s">
        <v>175</v>
      </c>
      <c r="Y11" s="28" t="s">
        <v>79</v>
      </c>
      <c r="Z11" s="28"/>
      <c r="AA11" s="28" t="s">
        <v>176</v>
      </c>
      <c r="AB11" s="28" t="s">
        <v>81</v>
      </c>
      <c r="AC11" s="28" t="s">
        <v>177</v>
      </c>
    </row>
    <row r="12" customFormat="false" ht="18" hidden="false" customHeight="true" outlineLevel="0" collapsed="false">
      <c r="A12" s="23" t="s">
        <v>21</v>
      </c>
      <c r="B12" s="23" t="s">
        <v>178</v>
      </c>
      <c r="C12" s="23" t="s">
        <v>179</v>
      </c>
      <c r="D12" s="23" t="s">
        <v>180</v>
      </c>
      <c r="E12" s="31" t="s">
        <v>18</v>
      </c>
      <c r="F12" s="45" t="s">
        <v>181</v>
      </c>
      <c r="G12" s="41" t="s">
        <v>182</v>
      </c>
      <c r="H12" s="41" t="s">
        <v>182</v>
      </c>
      <c r="I12" s="42" t="n">
        <v>4200</v>
      </c>
      <c r="J12" s="42" t="n">
        <v>840</v>
      </c>
      <c r="K12" s="42" t="n">
        <v>5040</v>
      </c>
      <c r="L12" s="43" t="n">
        <v>2520</v>
      </c>
      <c r="M12" s="24" t="n">
        <v>2520</v>
      </c>
      <c r="N12" s="23" t="s">
        <v>69</v>
      </c>
      <c r="O12" s="23" t="s">
        <v>71</v>
      </c>
      <c r="P12" s="23" t="s">
        <v>89</v>
      </c>
      <c r="Q12" s="23" t="s">
        <v>72</v>
      </c>
      <c r="R12" s="23" t="s">
        <v>73</v>
      </c>
      <c r="S12" s="23" t="s">
        <v>22</v>
      </c>
      <c r="T12" s="23" t="s">
        <v>70</v>
      </c>
      <c r="U12" s="23" t="s">
        <v>183</v>
      </c>
      <c r="V12" s="23" t="s">
        <v>184</v>
      </c>
      <c r="W12" s="23" t="s">
        <v>185</v>
      </c>
      <c r="X12" s="23" t="s">
        <v>186</v>
      </c>
      <c r="Y12" s="23" t="s">
        <v>187</v>
      </c>
      <c r="Z12" s="23"/>
      <c r="AA12" s="23" t="s">
        <v>188</v>
      </c>
      <c r="AB12" s="23" t="s">
        <v>81</v>
      </c>
      <c r="AC12" s="23" t="s">
        <v>98</v>
      </c>
    </row>
    <row r="13" customFormat="false" ht="18" hidden="false" customHeight="true" outlineLevel="0" collapsed="false">
      <c r="A13" s="28" t="s">
        <v>24</v>
      </c>
      <c r="B13" s="28" t="s">
        <v>189</v>
      </c>
      <c r="C13" s="28" t="s">
        <v>190</v>
      </c>
      <c r="D13" s="28" t="s">
        <v>191</v>
      </c>
      <c r="E13" s="19" t="s">
        <v>14</v>
      </c>
      <c r="F13" s="35" t="s">
        <v>181</v>
      </c>
      <c r="G13" s="39" t="s">
        <v>192</v>
      </c>
      <c r="H13" s="39" t="s">
        <v>192</v>
      </c>
      <c r="I13" s="21" t="n">
        <v>2100</v>
      </c>
      <c r="J13" s="21" t="n">
        <v>420</v>
      </c>
      <c r="K13" s="21" t="n">
        <v>2520</v>
      </c>
      <c r="L13" s="21" t="n">
        <v>0</v>
      </c>
      <c r="M13" s="29" t="n">
        <v>2520</v>
      </c>
      <c r="N13" s="28" t="s">
        <v>69</v>
      </c>
      <c r="O13" s="28" t="s">
        <v>193</v>
      </c>
      <c r="P13" s="28" t="s">
        <v>71</v>
      </c>
      <c r="Q13" s="28" t="s">
        <v>72</v>
      </c>
      <c r="R13" s="28" t="s">
        <v>104</v>
      </c>
      <c r="S13" s="28" t="s">
        <v>25</v>
      </c>
      <c r="T13" s="28" t="s">
        <v>193</v>
      </c>
      <c r="U13" s="28" t="s">
        <v>194</v>
      </c>
      <c r="V13" s="28" t="s">
        <v>195</v>
      </c>
      <c r="W13" s="28" t="s">
        <v>196</v>
      </c>
      <c r="X13" s="28" t="s">
        <v>197</v>
      </c>
      <c r="Y13" s="28" t="s">
        <v>79</v>
      </c>
      <c r="Z13" s="28"/>
      <c r="AA13" s="28" t="s">
        <v>198</v>
      </c>
      <c r="AB13" s="28" t="s">
        <v>81</v>
      </c>
      <c r="AC13" s="28" t="s">
        <v>122</v>
      </c>
    </row>
    <row r="14" customFormat="false" ht="18" hidden="false" customHeight="true" outlineLevel="0" collapsed="false">
      <c r="A14" s="23" t="s">
        <v>199</v>
      </c>
      <c r="B14" s="23" t="s">
        <v>200</v>
      </c>
      <c r="C14" s="23" t="s">
        <v>201</v>
      </c>
      <c r="D14" s="23" t="s">
        <v>202</v>
      </c>
      <c r="E14" s="31" t="s">
        <v>18</v>
      </c>
      <c r="F14" s="45" t="s">
        <v>181</v>
      </c>
      <c r="G14" s="41" t="s">
        <v>203</v>
      </c>
      <c r="H14" s="41" t="s">
        <v>203</v>
      </c>
      <c r="I14" s="42" t="n">
        <v>1650</v>
      </c>
      <c r="J14" s="42" t="n">
        <v>330</v>
      </c>
      <c r="K14" s="42" t="n">
        <v>1980</v>
      </c>
      <c r="L14" s="43" t="n">
        <v>990</v>
      </c>
      <c r="M14" s="24" t="n">
        <v>990</v>
      </c>
      <c r="N14" s="23" t="s">
        <v>69</v>
      </c>
      <c r="O14" s="23" t="s">
        <v>70</v>
      </c>
      <c r="P14" s="23" t="s">
        <v>89</v>
      </c>
      <c r="Q14" s="23" t="s">
        <v>72</v>
      </c>
      <c r="R14" s="23" t="s">
        <v>73</v>
      </c>
      <c r="S14" s="23" t="s">
        <v>204</v>
      </c>
      <c r="T14" s="23" t="s">
        <v>70</v>
      </c>
      <c r="U14" s="23" t="s">
        <v>205</v>
      </c>
      <c r="V14" s="23" t="s">
        <v>206</v>
      </c>
      <c r="W14" s="23"/>
      <c r="X14" s="23" t="s">
        <v>207</v>
      </c>
      <c r="Y14" s="23" t="s">
        <v>208</v>
      </c>
      <c r="Z14" s="23"/>
      <c r="AA14" s="23" t="s">
        <v>209</v>
      </c>
      <c r="AB14" s="23" t="s">
        <v>81</v>
      </c>
      <c r="AC14" s="23" t="s">
        <v>210</v>
      </c>
    </row>
    <row r="15" customFormat="false" ht="18" hidden="false" customHeight="true" outlineLevel="0" collapsed="false">
      <c r="A15" s="28" t="s">
        <v>211</v>
      </c>
      <c r="B15" s="28" t="s">
        <v>212</v>
      </c>
      <c r="C15" s="28" t="s">
        <v>213</v>
      </c>
      <c r="D15" s="28" t="s">
        <v>214</v>
      </c>
      <c r="E15" s="30" t="s">
        <v>17</v>
      </c>
      <c r="F15" s="32" t="s">
        <v>215</v>
      </c>
      <c r="G15" s="39" t="s">
        <v>87</v>
      </c>
      <c r="H15" s="39" t="s">
        <v>87</v>
      </c>
      <c r="I15" s="21" t="n">
        <v>680</v>
      </c>
      <c r="J15" s="21" t="n">
        <v>136</v>
      </c>
      <c r="K15" s="21" t="n">
        <v>816</v>
      </c>
      <c r="L15" s="44" t="n">
        <v>816</v>
      </c>
      <c r="M15" s="21" t="n">
        <v>0</v>
      </c>
      <c r="N15" s="28" t="s">
        <v>69</v>
      </c>
      <c r="O15" s="28" t="s">
        <v>216</v>
      </c>
      <c r="P15" s="28" t="s">
        <v>71</v>
      </c>
      <c r="Q15" s="28" t="s">
        <v>72</v>
      </c>
      <c r="R15" s="28" t="s">
        <v>104</v>
      </c>
      <c r="S15" s="28" t="s">
        <v>217</v>
      </c>
      <c r="T15" s="28" t="s">
        <v>216</v>
      </c>
      <c r="U15" s="28" t="s">
        <v>218</v>
      </c>
      <c r="V15" s="28" t="s">
        <v>219</v>
      </c>
      <c r="W15" s="28" t="s">
        <v>220</v>
      </c>
      <c r="X15" s="28" t="s">
        <v>221</v>
      </c>
      <c r="Y15" s="28" t="s">
        <v>222</v>
      </c>
      <c r="Z15" s="28" t="s">
        <v>223</v>
      </c>
      <c r="AA15" s="28" t="s">
        <v>224</v>
      </c>
      <c r="AB15" s="28" t="s">
        <v>81</v>
      </c>
      <c r="AC15" s="28" t="s">
        <v>146</v>
      </c>
    </row>
    <row r="16" customFormat="false" ht="18" hidden="false" customHeight="true" outlineLevel="0" collapsed="false">
      <c r="A16" s="23" t="s">
        <v>34</v>
      </c>
      <c r="B16" s="23" t="s">
        <v>225</v>
      </c>
      <c r="C16" s="23" t="s">
        <v>226</v>
      </c>
      <c r="D16" s="23" t="s">
        <v>227</v>
      </c>
      <c r="E16" s="25" t="s">
        <v>17</v>
      </c>
      <c r="F16" s="36" t="s">
        <v>67</v>
      </c>
      <c r="G16" s="41" t="s">
        <v>228</v>
      </c>
      <c r="H16" s="41" t="s">
        <v>228</v>
      </c>
      <c r="I16" s="42" t="n">
        <v>2900</v>
      </c>
      <c r="J16" s="42" t="n">
        <v>580</v>
      </c>
      <c r="K16" s="42" t="n">
        <v>3480</v>
      </c>
      <c r="L16" s="43" t="n">
        <v>1740</v>
      </c>
      <c r="M16" s="24" t="n">
        <v>1740</v>
      </c>
      <c r="N16" s="23" t="s">
        <v>69</v>
      </c>
      <c r="O16" s="23" t="s">
        <v>70</v>
      </c>
      <c r="P16" s="23" t="s">
        <v>89</v>
      </c>
      <c r="Q16" s="23" t="s">
        <v>72</v>
      </c>
      <c r="R16" s="23" t="s">
        <v>73</v>
      </c>
      <c r="S16" s="23" t="s">
        <v>35</v>
      </c>
      <c r="T16" s="23" t="s">
        <v>70</v>
      </c>
      <c r="U16" s="23" t="s">
        <v>229</v>
      </c>
      <c r="V16" s="23" t="s">
        <v>230</v>
      </c>
      <c r="W16" s="23"/>
      <c r="X16" s="23" t="s">
        <v>231</v>
      </c>
      <c r="Y16" s="23" t="s">
        <v>232</v>
      </c>
      <c r="Z16" s="23"/>
      <c r="AA16" s="23" t="s">
        <v>233</v>
      </c>
      <c r="AB16" s="23" t="s">
        <v>81</v>
      </c>
      <c r="AC16" s="23" t="s">
        <v>234</v>
      </c>
    </row>
    <row r="17" customFormat="false" ht="19.5" hidden="false" customHeight="true" outlineLevel="0" collapsed="false">
      <c r="A17" s="46" t="s">
        <v>235</v>
      </c>
      <c r="B17" s="47"/>
      <c r="C17" s="47"/>
      <c r="D17" s="47"/>
      <c r="E17" s="47"/>
      <c r="F17" s="47"/>
      <c r="G17" s="47"/>
      <c r="H17" s="47"/>
      <c r="I17" s="48" t="n">
        <f aca="false">SUM(I3:I16)</f>
        <v>30166.22</v>
      </c>
      <c r="J17" s="48" t="n">
        <f aca="false">SUM(J3:J16)</f>
        <v>6033.24</v>
      </c>
      <c r="K17" s="48" t="n">
        <f aca="false">SUM(K3:K16)</f>
        <v>36199.46</v>
      </c>
      <c r="L17" s="48" t="n">
        <f aca="false">SUM(L3:L16)</f>
        <v>13372.32</v>
      </c>
      <c r="M17" s="48" t="n">
        <f aca="false">SUM(M3:M16)</f>
        <v>22827.14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</row>
  </sheetData>
  <mergeCells count="1">
    <mergeCell ref="A1:A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55F7"/>
    <pageSetUpPr fitToPage="false"/>
  </sheetPr>
  <dimension ref="A1:N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0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30"/>
    <col collapsed="false" customWidth="true" hidden="false" outlineLevel="0" max="8" min="7" style="0" width="11"/>
    <col collapsed="false" customWidth="true" hidden="false" outlineLevel="0" max="9" min="9" style="0" width="6"/>
    <col collapsed="false" customWidth="true" hidden="false" outlineLevel="0" max="10" min="10" style="0" width="10"/>
    <col collapsed="false" customWidth="true" hidden="false" outlineLevel="0" max="11" min="11" style="0" width="11"/>
    <col collapsed="false" customWidth="true" hidden="false" outlineLevel="0" max="12" min="12" style="0" width="6"/>
    <col collapsed="false" customWidth="true" hidden="false" outlineLevel="0" max="14" min="13" style="0" width="14"/>
  </cols>
  <sheetData>
    <row r="1" customFormat="false" ht="27.75" hidden="false" customHeight="true" outlineLevel="0" collapsed="false">
      <c r="A1" s="49" t="s">
        <v>236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customFormat="false" ht="19.5" hidden="false" customHeight="true" outlineLevel="0" collapsed="false">
      <c r="A2" s="50" t="s">
        <v>12</v>
      </c>
      <c r="B2" s="50" t="s">
        <v>237</v>
      </c>
      <c r="C2" s="50" t="s">
        <v>238</v>
      </c>
      <c r="D2" s="50" t="s">
        <v>239</v>
      </c>
      <c r="E2" s="50" t="s">
        <v>240</v>
      </c>
      <c r="F2" s="50" t="s">
        <v>241</v>
      </c>
      <c r="G2" s="50" t="s">
        <v>242</v>
      </c>
      <c r="H2" s="50" t="s">
        <v>243</v>
      </c>
      <c r="I2" s="50" t="s">
        <v>244</v>
      </c>
      <c r="J2" s="50" t="s">
        <v>245</v>
      </c>
      <c r="K2" s="50" t="s">
        <v>246</v>
      </c>
      <c r="L2" s="50" t="s">
        <v>247</v>
      </c>
      <c r="M2" s="50" t="s">
        <v>248</v>
      </c>
      <c r="N2" s="50" t="s">
        <v>10</v>
      </c>
    </row>
    <row r="3" customFormat="false" ht="18" hidden="false" customHeight="true" outlineLevel="0" collapsed="false">
      <c r="A3" s="28" t="s">
        <v>19</v>
      </c>
      <c r="B3" s="28" t="s">
        <v>249</v>
      </c>
      <c r="C3" s="28" t="s">
        <v>250</v>
      </c>
      <c r="D3" s="28" t="s">
        <v>251</v>
      </c>
      <c r="E3" s="28" t="s">
        <v>252</v>
      </c>
      <c r="F3" s="28" t="s">
        <v>253</v>
      </c>
      <c r="G3" s="21" t="n">
        <v>180</v>
      </c>
      <c r="H3" s="21" t="n">
        <v>320</v>
      </c>
      <c r="I3" s="28" t="n">
        <v>3</v>
      </c>
      <c r="J3" s="28" t="n">
        <v>2400</v>
      </c>
      <c r="K3" s="28" t="n">
        <v>1800</v>
      </c>
      <c r="L3" s="28" t="s">
        <v>254</v>
      </c>
      <c r="M3" s="51" t="n">
        <v>960</v>
      </c>
      <c r="N3" s="19" t="s">
        <v>255</v>
      </c>
    </row>
    <row r="4" customFormat="false" ht="18" hidden="false" customHeight="true" outlineLevel="0" collapsed="false">
      <c r="A4" s="23" t="s">
        <v>19</v>
      </c>
      <c r="B4" s="23" t="s">
        <v>256</v>
      </c>
      <c r="C4" s="23" t="s">
        <v>257</v>
      </c>
      <c r="D4" s="23" t="s">
        <v>258</v>
      </c>
      <c r="E4" s="23" t="s">
        <v>259</v>
      </c>
      <c r="F4" s="23" t="s">
        <v>260</v>
      </c>
      <c r="G4" s="42" t="n">
        <v>55</v>
      </c>
      <c r="H4" s="42" t="n">
        <v>95</v>
      </c>
      <c r="I4" s="23" t="n">
        <v>2</v>
      </c>
      <c r="J4" s="23" t="n">
        <v>3000</v>
      </c>
      <c r="K4" s="23" t="n">
        <v>0</v>
      </c>
      <c r="L4" s="23" t="s">
        <v>261</v>
      </c>
      <c r="M4" s="52" t="n">
        <v>190</v>
      </c>
      <c r="N4" s="36" t="s">
        <v>255</v>
      </c>
    </row>
    <row r="5" customFormat="false" ht="18" hidden="false" customHeight="true" outlineLevel="0" collapsed="false">
      <c r="A5" s="28" t="s">
        <v>83</v>
      </c>
      <c r="B5" s="28" t="s">
        <v>262</v>
      </c>
      <c r="C5" s="28" t="s">
        <v>263</v>
      </c>
      <c r="D5" s="28" t="s">
        <v>251</v>
      </c>
      <c r="E5" s="28" t="s">
        <v>264</v>
      </c>
      <c r="F5" s="28" t="s">
        <v>265</v>
      </c>
      <c r="G5" s="21" t="n">
        <v>65</v>
      </c>
      <c r="H5" s="21" t="n">
        <v>115</v>
      </c>
      <c r="I5" s="28" t="n">
        <v>4</v>
      </c>
      <c r="J5" s="28" t="n">
        <v>1200</v>
      </c>
      <c r="K5" s="28" t="n">
        <v>900</v>
      </c>
      <c r="L5" s="28" t="s">
        <v>254</v>
      </c>
      <c r="M5" s="51" t="n">
        <v>460</v>
      </c>
      <c r="N5" s="32" t="s">
        <v>266</v>
      </c>
    </row>
    <row r="6" customFormat="false" ht="18" hidden="false" customHeight="true" outlineLevel="0" collapsed="false">
      <c r="A6" s="23" t="s">
        <v>83</v>
      </c>
      <c r="B6" s="23" t="s">
        <v>267</v>
      </c>
      <c r="C6" s="23" t="s">
        <v>268</v>
      </c>
      <c r="D6" s="23" t="s">
        <v>251</v>
      </c>
      <c r="E6" s="23" t="s">
        <v>269</v>
      </c>
      <c r="F6" s="23" t="s">
        <v>270</v>
      </c>
      <c r="G6" s="42" t="n">
        <v>120</v>
      </c>
      <c r="H6" s="42" t="n">
        <v>210</v>
      </c>
      <c r="I6" s="23" t="n">
        <v>3</v>
      </c>
      <c r="J6" s="23" t="n">
        <v>1800</v>
      </c>
      <c r="K6" s="23" t="n">
        <v>1500</v>
      </c>
      <c r="L6" s="23" t="s">
        <v>261</v>
      </c>
      <c r="M6" s="52" t="n">
        <v>630</v>
      </c>
      <c r="N6" s="34" t="s">
        <v>266</v>
      </c>
    </row>
    <row r="7" customFormat="false" ht="18" hidden="false" customHeight="true" outlineLevel="0" collapsed="false">
      <c r="A7" s="28" t="s">
        <v>83</v>
      </c>
      <c r="B7" s="28" t="s">
        <v>271</v>
      </c>
      <c r="C7" s="28" t="s">
        <v>272</v>
      </c>
      <c r="D7" s="28" t="s">
        <v>273</v>
      </c>
      <c r="E7" s="28" t="s">
        <v>274</v>
      </c>
      <c r="F7" s="28" t="s">
        <v>275</v>
      </c>
      <c r="G7" s="21" t="n">
        <v>25</v>
      </c>
      <c r="H7" s="21" t="n">
        <v>45</v>
      </c>
      <c r="I7" s="28" t="n">
        <v>3</v>
      </c>
      <c r="J7" s="28" t="n">
        <v>0</v>
      </c>
      <c r="K7" s="28" t="n">
        <v>0</v>
      </c>
      <c r="L7" s="28" t="s">
        <v>276</v>
      </c>
      <c r="M7" s="51" t="n">
        <v>135</v>
      </c>
      <c r="N7" s="32" t="s">
        <v>266</v>
      </c>
    </row>
    <row r="8" customFormat="false" ht="18" hidden="false" customHeight="true" outlineLevel="0" collapsed="false">
      <c r="A8" s="23" t="s">
        <v>83</v>
      </c>
      <c r="B8" s="23" t="s">
        <v>277</v>
      </c>
      <c r="C8" s="23" t="s">
        <v>278</v>
      </c>
      <c r="D8" s="23" t="s">
        <v>279</v>
      </c>
      <c r="E8" s="23" t="s">
        <v>280</v>
      </c>
      <c r="F8" s="23" t="s">
        <v>281</v>
      </c>
      <c r="G8" s="42" t="n">
        <v>80</v>
      </c>
      <c r="H8" s="42" t="n">
        <v>150</v>
      </c>
      <c r="I8" s="23" t="n">
        <v>1</v>
      </c>
      <c r="J8" s="23" t="n">
        <v>0</v>
      </c>
      <c r="K8" s="23" t="n">
        <v>0</v>
      </c>
      <c r="L8" s="23" t="s">
        <v>282</v>
      </c>
      <c r="M8" s="52" t="n">
        <v>150</v>
      </c>
      <c r="N8" s="34" t="s">
        <v>283</v>
      </c>
    </row>
    <row r="9" customFormat="false" ht="18" hidden="false" customHeight="true" outlineLevel="0" collapsed="false">
      <c r="A9" s="28" t="s">
        <v>99</v>
      </c>
      <c r="B9" s="28" t="s">
        <v>284</v>
      </c>
      <c r="C9" s="28" t="s">
        <v>285</v>
      </c>
      <c r="D9" s="28" t="s">
        <v>251</v>
      </c>
      <c r="E9" s="28" t="s">
        <v>286</v>
      </c>
      <c r="F9" s="28" t="s">
        <v>287</v>
      </c>
      <c r="G9" s="21" t="n">
        <v>90</v>
      </c>
      <c r="H9" s="21" t="n">
        <v>160</v>
      </c>
      <c r="I9" s="28" t="n">
        <v>5</v>
      </c>
      <c r="J9" s="28" t="n">
        <v>3000</v>
      </c>
      <c r="K9" s="28" t="n">
        <v>2100</v>
      </c>
      <c r="L9" s="28" t="s">
        <v>254</v>
      </c>
      <c r="M9" s="51" t="n">
        <v>800</v>
      </c>
      <c r="N9" s="30" t="s">
        <v>288</v>
      </c>
    </row>
    <row r="10" customFormat="false" ht="18" hidden="false" customHeight="true" outlineLevel="0" collapsed="false">
      <c r="A10" s="23" t="s">
        <v>99</v>
      </c>
      <c r="B10" s="23" t="s">
        <v>289</v>
      </c>
      <c r="C10" s="23" t="s">
        <v>290</v>
      </c>
      <c r="D10" s="23" t="s">
        <v>273</v>
      </c>
      <c r="E10" s="23" t="s">
        <v>291</v>
      </c>
      <c r="F10" s="23" t="s">
        <v>292</v>
      </c>
      <c r="G10" s="42" t="n">
        <v>30</v>
      </c>
      <c r="H10" s="42" t="n">
        <v>55</v>
      </c>
      <c r="I10" s="23" t="n">
        <v>5</v>
      </c>
      <c r="J10" s="23" t="n">
        <v>3000</v>
      </c>
      <c r="K10" s="23" t="n">
        <v>0</v>
      </c>
      <c r="L10" s="23" t="s">
        <v>261</v>
      </c>
      <c r="M10" s="52" t="n">
        <v>275</v>
      </c>
      <c r="N10" s="36" t="s">
        <v>255</v>
      </c>
    </row>
    <row r="11" customFormat="false" ht="18" hidden="false" customHeight="true" outlineLevel="0" collapsed="false">
      <c r="A11" s="28" t="s">
        <v>30</v>
      </c>
      <c r="B11" s="28" t="s">
        <v>293</v>
      </c>
      <c r="C11" s="28" t="s">
        <v>294</v>
      </c>
      <c r="D11" s="28" t="s">
        <v>251</v>
      </c>
      <c r="E11" s="28" t="s">
        <v>295</v>
      </c>
      <c r="F11" s="28" t="s">
        <v>296</v>
      </c>
      <c r="G11" s="21" t="n">
        <v>145</v>
      </c>
      <c r="H11" s="21" t="n">
        <v>255</v>
      </c>
      <c r="I11" s="28" t="n">
        <v>6</v>
      </c>
      <c r="J11" s="28" t="n">
        <v>1600</v>
      </c>
      <c r="K11" s="28" t="n">
        <v>1400</v>
      </c>
      <c r="L11" s="28" t="s">
        <v>254</v>
      </c>
      <c r="M11" s="51" t="n">
        <v>1530</v>
      </c>
      <c r="N11" s="35" t="s">
        <v>297</v>
      </c>
    </row>
    <row r="12" customFormat="false" ht="18" hidden="false" customHeight="true" outlineLevel="0" collapsed="false">
      <c r="A12" s="23" t="s">
        <v>30</v>
      </c>
      <c r="B12" s="23" t="s">
        <v>298</v>
      </c>
      <c r="C12" s="23" t="s">
        <v>299</v>
      </c>
      <c r="D12" s="23" t="s">
        <v>300</v>
      </c>
      <c r="E12" s="23" t="s">
        <v>301</v>
      </c>
      <c r="F12" s="23" t="s">
        <v>302</v>
      </c>
      <c r="G12" s="42" t="n">
        <v>110</v>
      </c>
      <c r="H12" s="42" t="n">
        <v>195</v>
      </c>
      <c r="I12" s="23" t="n">
        <v>6</v>
      </c>
      <c r="J12" s="23" t="n">
        <v>0</v>
      </c>
      <c r="K12" s="23" t="n">
        <v>0</v>
      </c>
      <c r="L12" s="23" t="s">
        <v>261</v>
      </c>
      <c r="M12" s="52" t="n">
        <v>1170</v>
      </c>
      <c r="N12" s="25" t="s">
        <v>303</v>
      </c>
    </row>
    <row r="13" customFormat="false" ht="18" hidden="false" customHeight="true" outlineLevel="0" collapsed="false">
      <c r="A13" s="28" t="s">
        <v>30</v>
      </c>
      <c r="B13" s="28" t="s">
        <v>304</v>
      </c>
      <c r="C13" s="28" t="s">
        <v>305</v>
      </c>
      <c r="D13" s="28" t="s">
        <v>273</v>
      </c>
      <c r="E13" s="28" t="s">
        <v>306</v>
      </c>
      <c r="F13" s="28" t="s">
        <v>307</v>
      </c>
      <c r="G13" s="21" t="n">
        <v>35</v>
      </c>
      <c r="H13" s="21" t="n">
        <v>65</v>
      </c>
      <c r="I13" s="28" t="n">
        <v>2</v>
      </c>
      <c r="J13" s="28" t="n">
        <v>0</v>
      </c>
      <c r="K13" s="28" t="n">
        <v>0</v>
      </c>
      <c r="L13" s="28" t="s">
        <v>276</v>
      </c>
      <c r="M13" s="51" t="n">
        <v>130</v>
      </c>
      <c r="N13" s="30" t="s">
        <v>303</v>
      </c>
    </row>
    <row r="14" customFormat="false" ht="18" hidden="false" customHeight="true" outlineLevel="0" collapsed="false">
      <c r="A14" s="23" t="s">
        <v>15</v>
      </c>
      <c r="B14" s="23" t="s">
        <v>308</v>
      </c>
      <c r="C14" s="23" t="s">
        <v>309</v>
      </c>
      <c r="D14" s="23" t="s">
        <v>251</v>
      </c>
      <c r="E14" s="23" t="s">
        <v>252</v>
      </c>
      <c r="F14" s="23" t="s">
        <v>310</v>
      </c>
      <c r="G14" s="42" t="n">
        <v>140</v>
      </c>
      <c r="H14" s="42" t="n">
        <v>248</v>
      </c>
      <c r="I14" s="23" t="n">
        <v>10</v>
      </c>
      <c r="J14" s="23" t="n">
        <v>2000</v>
      </c>
      <c r="K14" s="23" t="n">
        <v>2000</v>
      </c>
      <c r="L14" s="23" t="s">
        <v>254</v>
      </c>
      <c r="M14" s="52" t="n">
        <v>2480</v>
      </c>
      <c r="N14" s="25" t="s">
        <v>288</v>
      </c>
    </row>
    <row r="15" customFormat="false" ht="18" hidden="false" customHeight="true" outlineLevel="0" collapsed="false">
      <c r="A15" s="28" t="s">
        <v>15</v>
      </c>
      <c r="B15" s="28" t="s">
        <v>311</v>
      </c>
      <c r="C15" s="28" t="s">
        <v>312</v>
      </c>
      <c r="D15" s="28" t="s">
        <v>273</v>
      </c>
      <c r="E15" s="28" t="s">
        <v>313</v>
      </c>
      <c r="F15" s="28" t="s">
        <v>314</v>
      </c>
      <c r="G15" s="21" t="n">
        <v>45</v>
      </c>
      <c r="H15" s="21" t="n">
        <v>80</v>
      </c>
      <c r="I15" s="28" t="n">
        <v>10</v>
      </c>
      <c r="J15" s="28" t="n">
        <v>0</v>
      </c>
      <c r="K15" s="28" t="n">
        <v>0</v>
      </c>
      <c r="L15" s="28" t="s">
        <v>261</v>
      </c>
      <c r="M15" s="51" t="n">
        <v>800</v>
      </c>
      <c r="N15" s="30" t="s">
        <v>288</v>
      </c>
    </row>
    <row r="16" customFormat="false" ht="18" hidden="false" customHeight="true" outlineLevel="0" collapsed="false">
      <c r="A16" s="23" t="s">
        <v>15</v>
      </c>
      <c r="B16" s="23" t="s">
        <v>315</v>
      </c>
      <c r="C16" s="23" t="s">
        <v>316</v>
      </c>
      <c r="D16" s="23" t="s">
        <v>273</v>
      </c>
      <c r="E16" s="23" t="s">
        <v>317</v>
      </c>
      <c r="F16" s="23" t="s">
        <v>318</v>
      </c>
      <c r="G16" s="42" t="n">
        <v>25</v>
      </c>
      <c r="H16" s="42" t="n">
        <v>45</v>
      </c>
      <c r="I16" s="23" t="n">
        <v>10</v>
      </c>
      <c r="J16" s="23" t="n">
        <v>0</v>
      </c>
      <c r="K16" s="23" t="n">
        <v>0</v>
      </c>
      <c r="L16" s="23" t="s">
        <v>276</v>
      </c>
      <c r="M16" s="52" t="n">
        <v>450</v>
      </c>
      <c r="N16" s="36" t="s">
        <v>255</v>
      </c>
    </row>
    <row r="17" customFormat="false" ht="18" hidden="false" customHeight="true" outlineLevel="0" collapsed="false">
      <c r="A17" s="28" t="s">
        <v>133</v>
      </c>
      <c r="B17" s="28" t="s">
        <v>319</v>
      </c>
      <c r="C17" s="28" t="s">
        <v>320</v>
      </c>
      <c r="D17" s="28" t="s">
        <v>321</v>
      </c>
      <c r="E17" s="28" t="s">
        <v>322</v>
      </c>
      <c r="F17" s="28" t="s">
        <v>323</v>
      </c>
      <c r="G17" s="21" t="n">
        <v>95</v>
      </c>
      <c r="H17" s="21" t="n">
        <v>168</v>
      </c>
      <c r="I17" s="28" t="n">
        <v>2</v>
      </c>
      <c r="J17" s="28" t="n">
        <v>2400</v>
      </c>
      <c r="K17" s="28" t="n">
        <v>2600</v>
      </c>
      <c r="L17" s="28" t="s">
        <v>254</v>
      </c>
      <c r="M17" s="51" t="n">
        <v>336</v>
      </c>
      <c r="N17" s="30" t="s">
        <v>303</v>
      </c>
    </row>
    <row r="18" customFormat="false" ht="18" hidden="false" customHeight="true" outlineLevel="0" collapsed="false">
      <c r="A18" s="23" t="s">
        <v>133</v>
      </c>
      <c r="B18" s="23" t="s">
        <v>324</v>
      </c>
      <c r="C18" s="23" t="s">
        <v>325</v>
      </c>
      <c r="D18" s="23" t="s">
        <v>258</v>
      </c>
      <c r="E18" s="23" t="s">
        <v>326</v>
      </c>
      <c r="F18" s="23" t="s">
        <v>327</v>
      </c>
      <c r="G18" s="42" t="n">
        <v>28</v>
      </c>
      <c r="H18" s="42" t="n">
        <v>50</v>
      </c>
      <c r="I18" s="23" t="n">
        <v>2</v>
      </c>
      <c r="J18" s="23" t="n">
        <v>3000</v>
      </c>
      <c r="K18" s="23" t="n">
        <v>0</v>
      </c>
      <c r="L18" s="23" t="s">
        <v>261</v>
      </c>
      <c r="M18" s="52" t="n">
        <v>100</v>
      </c>
      <c r="N18" s="25" t="s">
        <v>303</v>
      </c>
    </row>
    <row r="19" customFormat="false" ht="18" hidden="false" customHeight="true" outlineLevel="0" collapsed="false">
      <c r="A19" s="28" t="s">
        <v>133</v>
      </c>
      <c r="B19" s="28" t="s">
        <v>328</v>
      </c>
      <c r="C19" s="28" t="s">
        <v>329</v>
      </c>
      <c r="D19" s="28" t="s">
        <v>273</v>
      </c>
      <c r="E19" s="28" t="s">
        <v>274</v>
      </c>
      <c r="F19" s="28" t="s">
        <v>330</v>
      </c>
      <c r="G19" s="21" t="n">
        <v>22</v>
      </c>
      <c r="H19" s="21" t="n">
        <v>40</v>
      </c>
      <c r="I19" s="28" t="n">
        <v>2</v>
      </c>
      <c r="J19" s="28" t="n">
        <v>0</v>
      </c>
      <c r="K19" s="28" t="n">
        <v>0</v>
      </c>
      <c r="L19" s="28" t="s">
        <v>276</v>
      </c>
      <c r="M19" s="51" t="n">
        <v>80</v>
      </c>
      <c r="N19" s="19" t="s">
        <v>255</v>
      </c>
    </row>
    <row r="20" customFormat="false" ht="18" hidden="false" customHeight="true" outlineLevel="0" collapsed="false">
      <c r="A20" s="23" t="s">
        <v>32</v>
      </c>
      <c r="B20" s="23" t="s">
        <v>331</v>
      </c>
      <c r="C20" s="23" t="s">
        <v>332</v>
      </c>
      <c r="D20" s="23" t="s">
        <v>251</v>
      </c>
      <c r="E20" s="23" t="s">
        <v>333</v>
      </c>
      <c r="F20" s="23" t="s">
        <v>334</v>
      </c>
      <c r="G20" s="42" t="n">
        <v>155</v>
      </c>
      <c r="H20" s="42" t="n">
        <v>275</v>
      </c>
      <c r="I20" s="23" t="n">
        <v>4</v>
      </c>
      <c r="J20" s="23" t="n">
        <v>1000</v>
      </c>
      <c r="K20" s="23" t="n">
        <v>1200</v>
      </c>
      <c r="L20" s="23" t="s">
        <v>254</v>
      </c>
      <c r="M20" s="52" t="n">
        <v>1100</v>
      </c>
      <c r="N20" s="36" t="s">
        <v>255</v>
      </c>
    </row>
    <row r="21" customFormat="false" ht="18" hidden="false" customHeight="true" outlineLevel="0" collapsed="false">
      <c r="A21" s="28" t="s">
        <v>32</v>
      </c>
      <c r="B21" s="28" t="s">
        <v>335</v>
      </c>
      <c r="C21" s="28" t="s">
        <v>336</v>
      </c>
      <c r="D21" s="28" t="s">
        <v>273</v>
      </c>
      <c r="E21" s="28" t="s">
        <v>337</v>
      </c>
      <c r="F21" s="28" t="s">
        <v>338</v>
      </c>
      <c r="G21" s="21" t="n">
        <v>8</v>
      </c>
      <c r="H21" s="21" t="n">
        <v>15</v>
      </c>
      <c r="I21" s="28" t="n">
        <v>4</v>
      </c>
      <c r="J21" s="28" t="n">
        <v>0</v>
      </c>
      <c r="K21" s="28" t="n">
        <v>0</v>
      </c>
      <c r="L21" s="28" t="s">
        <v>261</v>
      </c>
      <c r="M21" s="51" t="n">
        <v>60</v>
      </c>
      <c r="N21" s="19" t="s">
        <v>255</v>
      </c>
    </row>
    <row r="22" customFormat="false" ht="18" hidden="false" customHeight="true" outlineLevel="0" collapsed="false">
      <c r="A22" s="23" t="s">
        <v>27</v>
      </c>
      <c r="B22" s="23" t="s">
        <v>339</v>
      </c>
      <c r="C22" s="23" t="s">
        <v>340</v>
      </c>
      <c r="D22" s="23" t="s">
        <v>251</v>
      </c>
      <c r="E22" s="23" t="s">
        <v>341</v>
      </c>
      <c r="F22" s="23" t="s">
        <v>342</v>
      </c>
      <c r="G22" s="42" t="n">
        <v>70</v>
      </c>
      <c r="H22" s="42" t="n">
        <v>125</v>
      </c>
      <c r="I22" s="23" t="n">
        <v>8</v>
      </c>
      <c r="J22" s="23" t="n">
        <v>800</v>
      </c>
      <c r="K22" s="23" t="n">
        <v>1000</v>
      </c>
      <c r="L22" s="23" t="s">
        <v>254</v>
      </c>
      <c r="M22" s="52" t="n">
        <v>1000</v>
      </c>
      <c r="N22" s="34" t="s">
        <v>343</v>
      </c>
    </row>
    <row r="23" customFormat="false" ht="18" hidden="false" customHeight="true" outlineLevel="0" collapsed="false">
      <c r="A23" s="28" t="s">
        <v>27</v>
      </c>
      <c r="B23" s="28" t="s">
        <v>344</v>
      </c>
      <c r="C23" s="28" t="s">
        <v>345</v>
      </c>
      <c r="D23" s="28" t="s">
        <v>273</v>
      </c>
      <c r="E23" s="28" t="s">
        <v>306</v>
      </c>
      <c r="F23" s="28" t="s">
        <v>346</v>
      </c>
      <c r="G23" s="21" t="n">
        <v>40</v>
      </c>
      <c r="H23" s="21" t="n">
        <v>72</v>
      </c>
      <c r="I23" s="28" t="n">
        <v>8</v>
      </c>
      <c r="J23" s="28" t="n">
        <v>0</v>
      </c>
      <c r="K23" s="28" t="n">
        <v>0</v>
      </c>
      <c r="L23" s="28" t="s">
        <v>261</v>
      </c>
      <c r="M23" s="51" t="n">
        <v>576</v>
      </c>
      <c r="N23" s="32" t="s">
        <v>343</v>
      </c>
    </row>
    <row r="24" customFormat="false" ht="18" hidden="false" customHeight="true" outlineLevel="0" collapsed="false">
      <c r="A24" s="23" t="s">
        <v>21</v>
      </c>
      <c r="B24" s="23" t="s">
        <v>347</v>
      </c>
      <c r="C24" s="23" t="s">
        <v>348</v>
      </c>
      <c r="D24" s="23" t="s">
        <v>251</v>
      </c>
      <c r="E24" s="23" t="s">
        <v>252</v>
      </c>
      <c r="F24" s="23" t="s">
        <v>349</v>
      </c>
      <c r="G24" s="42" t="n">
        <v>160</v>
      </c>
      <c r="H24" s="42" t="n">
        <v>285</v>
      </c>
      <c r="I24" s="23" t="n">
        <v>8</v>
      </c>
      <c r="J24" s="23" t="n">
        <v>1800</v>
      </c>
      <c r="K24" s="23" t="n">
        <v>2000</v>
      </c>
      <c r="L24" s="23" t="s">
        <v>254</v>
      </c>
      <c r="M24" s="52" t="n">
        <v>2280</v>
      </c>
      <c r="N24" s="45" t="s">
        <v>297</v>
      </c>
    </row>
    <row r="25" customFormat="false" ht="18" hidden="false" customHeight="true" outlineLevel="0" collapsed="false">
      <c r="A25" s="28" t="s">
        <v>21</v>
      </c>
      <c r="B25" s="28" t="s">
        <v>350</v>
      </c>
      <c r="C25" s="28" t="s">
        <v>351</v>
      </c>
      <c r="D25" s="28" t="s">
        <v>273</v>
      </c>
      <c r="E25" s="28" t="s">
        <v>352</v>
      </c>
      <c r="F25" s="28" t="s">
        <v>353</v>
      </c>
      <c r="G25" s="21" t="n">
        <v>22</v>
      </c>
      <c r="H25" s="21" t="n">
        <v>40</v>
      </c>
      <c r="I25" s="28" t="n">
        <v>16</v>
      </c>
      <c r="J25" s="28" t="n">
        <v>2000</v>
      </c>
      <c r="K25" s="28" t="n">
        <v>0</v>
      </c>
      <c r="L25" s="28" t="s">
        <v>261</v>
      </c>
      <c r="M25" s="51" t="n">
        <v>640</v>
      </c>
      <c r="N25" s="35" t="s">
        <v>297</v>
      </c>
    </row>
    <row r="26" customFormat="false" ht="18" hidden="false" customHeight="true" outlineLevel="0" collapsed="false">
      <c r="A26" s="23" t="s">
        <v>24</v>
      </c>
      <c r="B26" s="23" t="s">
        <v>354</v>
      </c>
      <c r="C26" s="23" t="s">
        <v>355</v>
      </c>
      <c r="D26" s="23" t="s">
        <v>356</v>
      </c>
      <c r="E26" s="23" t="s">
        <v>357</v>
      </c>
      <c r="F26" s="23" t="s">
        <v>358</v>
      </c>
      <c r="G26" s="42" t="n">
        <v>320</v>
      </c>
      <c r="H26" s="42" t="n">
        <v>565</v>
      </c>
      <c r="I26" s="23" t="n">
        <v>3</v>
      </c>
      <c r="J26" s="23" t="n">
        <v>600</v>
      </c>
      <c r="K26" s="23" t="n">
        <v>1800</v>
      </c>
      <c r="L26" s="23" t="s">
        <v>254</v>
      </c>
      <c r="M26" s="52" t="n">
        <v>1695</v>
      </c>
      <c r="N26" s="36" t="s">
        <v>255</v>
      </c>
    </row>
    <row r="27" customFormat="false" ht="18" hidden="false" customHeight="true" outlineLevel="0" collapsed="false">
      <c r="A27" s="28" t="s">
        <v>24</v>
      </c>
      <c r="B27" s="28" t="s">
        <v>359</v>
      </c>
      <c r="C27" s="28" t="s">
        <v>360</v>
      </c>
      <c r="D27" s="28" t="s">
        <v>273</v>
      </c>
      <c r="E27" s="28" t="s">
        <v>356</v>
      </c>
      <c r="F27" s="28" t="s">
        <v>361</v>
      </c>
      <c r="G27" s="21" t="n">
        <v>18</v>
      </c>
      <c r="H27" s="21" t="n">
        <v>32</v>
      </c>
      <c r="I27" s="28" t="n">
        <v>3</v>
      </c>
      <c r="J27" s="28" t="n">
        <v>0</v>
      </c>
      <c r="K27" s="28" t="n">
        <v>0</v>
      </c>
      <c r="L27" s="28" t="s">
        <v>261</v>
      </c>
      <c r="M27" s="51" t="n">
        <v>96</v>
      </c>
      <c r="N27" s="19" t="s">
        <v>255</v>
      </c>
    </row>
    <row r="28" customFormat="false" ht="18" hidden="false" customHeight="true" outlineLevel="0" collapsed="false">
      <c r="A28" s="23" t="s">
        <v>199</v>
      </c>
      <c r="B28" s="23" t="s">
        <v>362</v>
      </c>
      <c r="C28" s="23" t="s">
        <v>363</v>
      </c>
      <c r="D28" s="23" t="s">
        <v>251</v>
      </c>
      <c r="E28" s="23" t="s">
        <v>364</v>
      </c>
      <c r="F28" s="23" t="s">
        <v>365</v>
      </c>
      <c r="G28" s="42" t="n">
        <v>200</v>
      </c>
      <c r="H28" s="42" t="n">
        <v>355</v>
      </c>
      <c r="I28" s="23" t="n">
        <v>3</v>
      </c>
      <c r="J28" s="23" t="n">
        <v>3600</v>
      </c>
      <c r="K28" s="23" t="n">
        <v>2400</v>
      </c>
      <c r="L28" s="23" t="s">
        <v>254</v>
      </c>
      <c r="M28" s="52" t="n">
        <v>1065</v>
      </c>
      <c r="N28" s="25" t="s">
        <v>288</v>
      </c>
    </row>
    <row r="29" customFormat="false" ht="18" hidden="false" customHeight="true" outlineLevel="0" collapsed="false">
      <c r="A29" s="28" t="s">
        <v>199</v>
      </c>
      <c r="B29" s="28" t="s">
        <v>366</v>
      </c>
      <c r="C29" s="28" t="s">
        <v>367</v>
      </c>
      <c r="D29" s="28" t="s">
        <v>258</v>
      </c>
      <c r="E29" s="28" t="s">
        <v>364</v>
      </c>
      <c r="F29" s="28" t="s">
        <v>368</v>
      </c>
      <c r="G29" s="21" t="n">
        <v>85</v>
      </c>
      <c r="H29" s="21" t="n">
        <v>150</v>
      </c>
      <c r="I29" s="28" t="n">
        <v>1</v>
      </c>
      <c r="J29" s="28" t="n">
        <v>3600</v>
      </c>
      <c r="K29" s="28" t="n">
        <v>0</v>
      </c>
      <c r="L29" s="28" t="s">
        <v>261</v>
      </c>
      <c r="M29" s="51" t="n">
        <v>150</v>
      </c>
      <c r="N29" s="30" t="s">
        <v>303</v>
      </c>
    </row>
    <row r="30" customFormat="false" ht="18" hidden="false" customHeight="true" outlineLevel="0" collapsed="false">
      <c r="A30" s="23" t="s">
        <v>211</v>
      </c>
      <c r="B30" s="23" t="s">
        <v>369</v>
      </c>
      <c r="C30" s="23" t="s">
        <v>370</v>
      </c>
      <c r="D30" s="23" t="s">
        <v>251</v>
      </c>
      <c r="E30" s="23" t="s">
        <v>371</v>
      </c>
      <c r="F30" s="23" t="s">
        <v>372</v>
      </c>
      <c r="G30" s="42" t="n">
        <v>88</v>
      </c>
      <c r="H30" s="42" t="n">
        <v>156</v>
      </c>
      <c r="I30" s="23" t="n">
        <v>3</v>
      </c>
      <c r="J30" s="23" t="n">
        <v>1200</v>
      </c>
      <c r="K30" s="23" t="n">
        <v>1500</v>
      </c>
      <c r="L30" s="23" t="s">
        <v>254</v>
      </c>
      <c r="M30" s="52" t="n">
        <v>468</v>
      </c>
      <c r="N30" s="34" t="s">
        <v>373</v>
      </c>
    </row>
    <row r="31" customFormat="false" ht="18" hidden="false" customHeight="true" outlineLevel="0" collapsed="false">
      <c r="A31" s="28" t="s">
        <v>211</v>
      </c>
      <c r="B31" s="28" t="s">
        <v>374</v>
      </c>
      <c r="C31" s="28" t="s">
        <v>375</v>
      </c>
      <c r="D31" s="28" t="s">
        <v>273</v>
      </c>
      <c r="E31" s="28" t="s">
        <v>306</v>
      </c>
      <c r="F31" s="28" t="s">
        <v>376</v>
      </c>
      <c r="G31" s="21" t="n">
        <v>6</v>
      </c>
      <c r="H31" s="21" t="n">
        <v>12</v>
      </c>
      <c r="I31" s="28" t="n">
        <v>3</v>
      </c>
      <c r="J31" s="28" t="n">
        <v>0</v>
      </c>
      <c r="K31" s="28" t="n">
        <v>0</v>
      </c>
      <c r="L31" s="28" t="s">
        <v>261</v>
      </c>
      <c r="M31" s="51" t="n">
        <v>36</v>
      </c>
      <c r="N31" s="32" t="s">
        <v>373</v>
      </c>
    </row>
    <row r="32" customFormat="false" ht="18" hidden="false" customHeight="true" outlineLevel="0" collapsed="false">
      <c r="A32" s="23" t="s">
        <v>34</v>
      </c>
      <c r="B32" s="23" t="s">
        <v>377</v>
      </c>
      <c r="C32" s="23" t="s">
        <v>378</v>
      </c>
      <c r="D32" s="23" t="s">
        <v>251</v>
      </c>
      <c r="E32" s="23" t="s">
        <v>252</v>
      </c>
      <c r="F32" s="23" t="s">
        <v>379</v>
      </c>
      <c r="G32" s="42" t="n">
        <v>130</v>
      </c>
      <c r="H32" s="42" t="n">
        <v>230</v>
      </c>
      <c r="I32" s="23" t="n">
        <v>8</v>
      </c>
      <c r="J32" s="23" t="n">
        <v>900</v>
      </c>
      <c r="K32" s="23" t="n">
        <v>1800</v>
      </c>
      <c r="L32" s="23" t="s">
        <v>254</v>
      </c>
      <c r="M32" s="52" t="n">
        <v>1840</v>
      </c>
      <c r="N32" s="25" t="s">
        <v>288</v>
      </c>
    </row>
    <row r="33" customFormat="false" ht="18" hidden="false" customHeight="true" outlineLevel="0" collapsed="false">
      <c r="A33" s="28" t="s">
        <v>34</v>
      </c>
      <c r="B33" s="28" t="s">
        <v>380</v>
      </c>
      <c r="C33" s="28" t="s">
        <v>381</v>
      </c>
      <c r="D33" s="28" t="s">
        <v>273</v>
      </c>
      <c r="E33" s="28" t="s">
        <v>382</v>
      </c>
      <c r="F33" s="28" t="s">
        <v>383</v>
      </c>
      <c r="G33" s="21" t="n">
        <v>4</v>
      </c>
      <c r="H33" s="21" t="n">
        <v>8</v>
      </c>
      <c r="I33" s="28" t="n">
        <v>16</v>
      </c>
      <c r="J33" s="28" t="n">
        <v>0</v>
      </c>
      <c r="K33" s="28" t="n">
        <v>0</v>
      </c>
      <c r="L33" s="28" t="s">
        <v>261</v>
      </c>
      <c r="M33" s="51" t="n">
        <v>128</v>
      </c>
      <c r="N33" s="35" t="s">
        <v>384</v>
      </c>
    </row>
    <row r="34" customFormat="false" ht="15" hidden="false" customHeight="false" outlineLevel="0" collapsed="false">
      <c r="A34" s="53" t="s">
        <v>235</v>
      </c>
      <c r="B34" s="54"/>
      <c r="C34" s="54"/>
      <c r="D34" s="54"/>
      <c r="E34" s="54"/>
      <c r="F34" s="54"/>
      <c r="G34" s="55" t="n">
        <f aca="false">SUM(G3:G33)</f>
        <v>2596</v>
      </c>
      <c r="H34" s="55" t="n">
        <f aca="false">SUM(H3:H33)</f>
        <v>4616</v>
      </c>
      <c r="I34" s="54"/>
      <c r="J34" s="54"/>
      <c r="K34" s="54"/>
      <c r="L34" s="54"/>
      <c r="M34" s="55" t="n">
        <f aca="false">SUM(M3:M33)</f>
        <v>21810</v>
      </c>
      <c r="N34" s="54"/>
    </row>
  </sheetData>
  <mergeCells count="1">
    <mergeCell ref="A1:N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6B6D4"/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6"/>
    <col collapsed="false" customWidth="true" hidden="false" outlineLevel="0" max="6" min="3" style="0" width="14"/>
    <col collapsed="false" customWidth="true" hidden="false" outlineLevel="0" max="7" min="7" style="0" width="12"/>
  </cols>
  <sheetData>
    <row r="1" customFormat="false" ht="27.75" hidden="false" customHeight="true" outlineLevel="0" collapsed="false">
      <c r="A1" s="56" t="s">
        <v>385</v>
      </c>
      <c r="B1" s="56"/>
      <c r="C1" s="56"/>
      <c r="D1" s="56"/>
      <c r="E1" s="56"/>
      <c r="F1" s="56"/>
      <c r="G1" s="56"/>
    </row>
    <row r="2" customFormat="false" ht="19.5" hidden="false" customHeight="true" outlineLevel="0" collapsed="false">
      <c r="A2" s="57" t="s">
        <v>12</v>
      </c>
      <c r="B2" s="57" t="s">
        <v>386</v>
      </c>
      <c r="C2" s="57" t="s">
        <v>387</v>
      </c>
      <c r="D2" s="57" t="s">
        <v>388</v>
      </c>
      <c r="E2" s="57" t="s">
        <v>389</v>
      </c>
      <c r="F2" s="57" t="s">
        <v>390</v>
      </c>
      <c r="G2" s="57" t="s">
        <v>391</v>
      </c>
    </row>
    <row r="3" customFormat="false" ht="18" hidden="false" customHeight="true" outlineLevel="0" collapsed="false">
      <c r="A3" s="28" t="s">
        <v>19</v>
      </c>
      <c r="B3" s="28" t="s">
        <v>392</v>
      </c>
      <c r="C3" s="39" t="s">
        <v>68</v>
      </c>
      <c r="D3" s="39" t="s">
        <v>393</v>
      </c>
      <c r="E3" s="21" t="n">
        <v>2400</v>
      </c>
      <c r="F3" s="21" t="n">
        <v>2880</v>
      </c>
      <c r="G3" s="19" t="s">
        <v>394</v>
      </c>
    </row>
    <row r="4" customFormat="false" ht="18" hidden="false" customHeight="true" outlineLevel="0" collapsed="false">
      <c r="A4" s="23" t="s">
        <v>83</v>
      </c>
      <c r="B4" s="23" t="s">
        <v>395</v>
      </c>
      <c r="C4" s="41" t="s">
        <v>396</v>
      </c>
      <c r="D4" s="41" t="s">
        <v>397</v>
      </c>
      <c r="E4" s="42" t="n">
        <v>903.47</v>
      </c>
      <c r="F4" s="42" t="n">
        <v>1086.16</v>
      </c>
      <c r="G4" s="34" t="s">
        <v>398</v>
      </c>
    </row>
    <row r="5" customFormat="false" ht="18" hidden="false" customHeight="true" outlineLevel="0" collapsed="false">
      <c r="A5" s="28" t="s">
        <v>83</v>
      </c>
      <c r="B5" s="28" t="s">
        <v>399</v>
      </c>
      <c r="C5" s="39" t="s">
        <v>400</v>
      </c>
      <c r="D5" s="39" t="s">
        <v>401</v>
      </c>
      <c r="E5" s="21" t="n">
        <v>592.71</v>
      </c>
      <c r="F5" s="21" t="n">
        <v>711.25</v>
      </c>
      <c r="G5" s="32" t="s">
        <v>398</v>
      </c>
    </row>
    <row r="6" customFormat="false" ht="18" hidden="false" customHeight="true" outlineLevel="0" collapsed="false">
      <c r="A6" s="23" t="s">
        <v>83</v>
      </c>
      <c r="B6" s="23" t="s">
        <v>402</v>
      </c>
      <c r="C6" s="41" t="s">
        <v>400</v>
      </c>
      <c r="D6" s="41" t="s">
        <v>401</v>
      </c>
      <c r="E6" s="42" t="n">
        <v>240.04</v>
      </c>
      <c r="F6" s="42" t="n">
        <v>288.05</v>
      </c>
      <c r="G6" s="34" t="s">
        <v>398</v>
      </c>
    </row>
    <row r="7" customFormat="false" ht="18" hidden="false" customHeight="true" outlineLevel="0" collapsed="false">
      <c r="A7" s="28" t="s">
        <v>99</v>
      </c>
      <c r="B7" s="28" t="s">
        <v>403</v>
      </c>
      <c r="C7" s="39" t="s">
        <v>103</v>
      </c>
      <c r="D7" s="39" t="s">
        <v>404</v>
      </c>
      <c r="E7" s="21" t="n">
        <v>1200</v>
      </c>
      <c r="F7" s="21" t="n">
        <v>1440</v>
      </c>
      <c r="G7" s="58" t="s">
        <v>405</v>
      </c>
    </row>
    <row r="8" customFormat="false" ht="18" hidden="false" customHeight="true" outlineLevel="0" collapsed="false">
      <c r="A8" s="23" t="s">
        <v>30</v>
      </c>
      <c r="B8" s="23" t="s">
        <v>406</v>
      </c>
      <c r="C8" s="41" t="s">
        <v>115</v>
      </c>
      <c r="D8" s="41" t="s">
        <v>407</v>
      </c>
      <c r="E8" s="42" t="n">
        <v>1750</v>
      </c>
      <c r="F8" s="42" t="n">
        <v>2100</v>
      </c>
      <c r="G8" s="34" t="s">
        <v>398</v>
      </c>
    </row>
    <row r="9" customFormat="false" ht="18" hidden="false" customHeight="true" outlineLevel="0" collapsed="false">
      <c r="A9" s="28" t="s">
        <v>30</v>
      </c>
      <c r="B9" s="28" t="s">
        <v>408</v>
      </c>
      <c r="C9" s="39" t="s">
        <v>87</v>
      </c>
      <c r="D9" s="39" t="s">
        <v>409</v>
      </c>
      <c r="E9" s="21" t="n">
        <v>1750</v>
      </c>
      <c r="F9" s="21" t="n">
        <v>2100</v>
      </c>
      <c r="G9" s="30" t="s">
        <v>410</v>
      </c>
    </row>
    <row r="10" customFormat="false" ht="18" hidden="false" customHeight="true" outlineLevel="0" collapsed="false">
      <c r="A10" s="23" t="s">
        <v>15</v>
      </c>
      <c r="B10" s="23" t="s">
        <v>411</v>
      </c>
      <c r="C10" s="41" t="s">
        <v>126</v>
      </c>
      <c r="D10" s="41" t="s">
        <v>412</v>
      </c>
      <c r="E10" s="42" t="n">
        <v>2600</v>
      </c>
      <c r="F10" s="42" t="n">
        <v>3120</v>
      </c>
      <c r="G10" s="34" t="s">
        <v>398</v>
      </c>
    </row>
    <row r="11" customFormat="false" ht="18" hidden="false" customHeight="true" outlineLevel="0" collapsed="false">
      <c r="A11" s="28" t="s">
        <v>15</v>
      </c>
      <c r="B11" s="28" t="s">
        <v>413</v>
      </c>
      <c r="C11" s="39" t="s">
        <v>414</v>
      </c>
      <c r="D11" s="39" t="s">
        <v>415</v>
      </c>
      <c r="E11" s="21" t="n">
        <v>2600</v>
      </c>
      <c r="F11" s="21" t="n">
        <v>3120</v>
      </c>
      <c r="G11" s="19" t="s">
        <v>255</v>
      </c>
    </row>
    <row r="12" customFormat="false" ht="18" hidden="false" customHeight="true" outlineLevel="0" collapsed="false">
      <c r="A12" s="23" t="s">
        <v>133</v>
      </c>
      <c r="B12" s="23" t="s">
        <v>416</v>
      </c>
      <c r="C12" s="41" t="s">
        <v>137</v>
      </c>
      <c r="D12" s="41" t="s">
        <v>87</v>
      </c>
      <c r="E12" s="42" t="n">
        <v>870</v>
      </c>
      <c r="F12" s="42" t="n">
        <v>1044</v>
      </c>
      <c r="G12" s="59" t="s">
        <v>405</v>
      </c>
    </row>
    <row r="13" customFormat="false" ht="18" hidden="false" customHeight="true" outlineLevel="0" collapsed="false">
      <c r="A13" s="28" t="s">
        <v>27</v>
      </c>
      <c r="B13" s="28" t="s">
        <v>417</v>
      </c>
      <c r="C13" s="39" t="s">
        <v>159</v>
      </c>
      <c r="D13" s="39" t="s">
        <v>418</v>
      </c>
      <c r="E13" s="21" t="n">
        <v>1900</v>
      </c>
      <c r="F13" s="21" t="n">
        <v>2280</v>
      </c>
      <c r="G13" s="58" t="s">
        <v>405</v>
      </c>
    </row>
    <row r="14" customFormat="false" ht="18" hidden="false" customHeight="true" outlineLevel="0" collapsed="false">
      <c r="A14" s="23" t="s">
        <v>21</v>
      </c>
      <c r="B14" s="23" t="s">
        <v>419</v>
      </c>
      <c r="C14" s="41" t="s">
        <v>182</v>
      </c>
      <c r="D14" s="41" t="s">
        <v>420</v>
      </c>
      <c r="E14" s="42" t="n">
        <v>2100</v>
      </c>
      <c r="F14" s="42" t="n">
        <v>2520</v>
      </c>
      <c r="G14" s="34" t="s">
        <v>398</v>
      </c>
    </row>
    <row r="15" customFormat="false" ht="18" hidden="false" customHeight="true" outlineLevel="0" collapsed="false">
      <c r="A15" s="28" t="s">
        <v>21</v>
      </c>
      <c r="B15" s="28" t="s">
        <v>421</v>
      </c>
      <c r="C15" s="39" t="s">
        <v>87</v>
      </c>
      <c r="D15" s="39" t="s">
        <v>409</v>
      </c>
      <c r="E15" s="21" t="n">
        <v>2100</v>
      </c>
      <c r="F15" s="21" t="n">
        <v>2520</v>
      </c>
      <c r="G15" s="30" t="s">
        <v>410</v>
      </c>
    </row>
    <row r="16" customFormat="false" ht="18" hidden="false" customHeight="true" outlineLevel="0" collapsed="false">
      <c r="A16" s="23" t="s">
        <v>199</v>
      </c>
      <c r="B16" s="23" t="s">
        <v>422</v>
      </c>
      <c r="C16" s="41" t="s">
        <v>203</v>
      </c>
      <c r="D16" s="41" t="s">
        <v>423</v>
      </c>
      <c r="E16" s="42" t="n">
        <v>825</v>
      </c>
      <c r="F16" s="42" t="n">
        <v>990</v>
      </c>
      <c r="G16" s="34" t="s">
        <v>398</v>
      </c>
    </row>
    <row r="17" customFormat="false" ht="18" hidden="false" customHeight="true" outlineLevel="0" collapsed="false">
      <c r="A17" s="28" t="s">
        <v>199</v>
      </c>
      <c r="B17" s="28" t="s">
        <v>424</v>
      </c>
      <c r="C17" s="39" t="s">
        <v>87</v>
      </c>
      <c r="D17" s="39" t="s">
        <v>409</v>
      </c>
      <c r="E17" s="21" t="n">
        <v>825</v>
      </c>
      <c r="F17" s="21" t="n">
        <v>990</v>
      </c>
      <c r="G17" s="58" t="s">
        <v>405</v>
      </c>
    </row>
    <row r="18" customFormat="false" ht="18" hidden="false" customHeight="true" outlineLevel="0" collapsed="false">
      <c r="A18" s="23" t="s">
        <v>211</v>
      </c>
      <c r="B18" s="23" t="s">
        <v>425</v>
      </c>
      <c r="C18" s="41" t="s">
        <v>87</v>
      </c>
      <c r="D18" s="41" t="s">
        <v>409</v>
      </c>
      <c r="E18" s="42" t="n">
        <v>680</v>
      </c>
      <c r="F18" s="42" t="n">
        <v>816</v>
      </c>
      <c r="G18" s="34" t="s">
        <v>398</v>
      </c>
    </row>
    <row r="19" customFormat="false" ht="18" hidden="false" customHeight="true" outlineLevel="0" collapsed="false">
      <c r="A19" s="28" t="s">
        <v>34</v>
      </c>
      <c r="B19" s="28" t="s">
        <v>426</v>
      </c>
      <c r="C19" s="39" t="s">
        <v>228</v>
      </c>
      <c r="D19" s="39" t="s">
        <v>427</v>
      </c>
      <c r="E19" s="21" t="n">
        <v>1450</v>
      </c>
      <c r="F19" s="21" t="n">
        <v>1740</v>
      </c>
      <c r="G19" s="32" t="s">
        <v>398</v>
      </c>
    </row>
    <row r="20" customFormat="false" ht="18" hidden="false" customHeight="true" outlineLevel="0" collapsed="false">
      <c r="A20" s="23" t="s">
        <v>34</v>
      </c>
      <c r="B20" s="23" t="s">
        <v>428</v>
      </c>
      <c r="C20" s="41" t="s">
        <v>409</v>
      </c>
      <c r="D20" s="41" t="s">
        <v>429</v>
      </c>
      <c r="E20" s="42" t="n">
        <v>1450</v>
      </c>
      <c r="F20" s="42" t="n">
        <v>1740</v>
      </c>
      <c r="G20" s="36" t="s">
        <v>255</v>
      </c>
    </row>
    <row r="21" customFormat="false" ht="15" hidden="false" customHeight="false" outlineLevel="0" collapsed="false">
      <c r="A21" s="60" t="s">
        <v>235</v>
      </c>
      <c r="B21" s="61"/>
      <c r="C21" s="61"/>
      <c r="D21" s="61"/>
      <c r="E21" s="62" t="n">
        <f aca="false">SUM(E3:E20)</f>
        <v>26236.22</v>
      </c>
      <c r="F21" s="62" t="n">
        <f aca="false">SUM(F3:F20)</f>
        <v>31485.46</v>
      </c>
      <c r="G21" s="61"/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97316"/>
    <pageSetUpPr fitToPage="false"/>
  </sheetPr>
  <dimension ref="A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4" min="3" style="0" width="14"/>
    <col collapsed="false" customWidth="true" hidden="false" outlineLevel="0" max="5" min="5" style="0" width="10"/>
    <col collapsed="false" customWidth="true" hidden="false" outlineLevel="0" max="6" min="6" style="0" width="30"/>
  </cols>
  <sheetData>
    <row r="1" customFormat="false" ht="27.75" hidden="false" customHeight="true" outlineLevel="0" collapsed="false">
      <c r="A1" s="63" t="s">
        <v>430</v>
      </c>
      <c r="B1" s="63"/>
      <c r="C1" s="63"/>
      <c r="D1" s="63"/>
      <c r="E1" s="63"/>
      <c r="F1" s="63"/>
    </row>
    <row r="2" customFormat="false" ht="19.5" hidden="false" customHeight="true" outlineLevel="0" collapsed="false">
      <c r="A2" s="64" t="s">
        <v>12</v>
      </c>
      <c r="B2" s="64" t="s">
        <v>431</v>
      </c>
      <c r="C2" s="64" t="s">
        <v>432</v>
      </c>
      <c r="D2" s="64" t="s">
        <v>433</v>
      </c>
      <c r="E2" s="64" t="s">
        <v>434</v>
      </c>
      <c r="F2" s="64" t="s">
        <v>435</v>
      </c>
    </row>
    <row r="3" customFormat="false" ht="18" hidden="false" customHeight="true" outlineLevel="0" collapsed="false">
      <c r="A3" s="28" t="s">
        <v>83</v>
      </c>
      <c r="B3" s="28" t="s">
        <v>436</v>
      </c>
      <c r="C3" s="39" t="s">
        <v>409</v>
      </c>
      <c r="D3" s="65" t="n">
        <v>1086.32</v>
      </c>
      <c r="E3" s="28" t="s">
        <v>437</v>
      </c>
      <c r="F3" s="28" t="s">
        <v>438</v>
      </c>
    </row>
    <row r="4" customFormat="false" ht="18" hidden="false" customHeight="true" outlineLevel="0" collapsed="false">
      <c r="A4" s="23" t="s">
        <v>83</v>
      </c>
      <c r="B4" s="23" t="s">
        <v>439</v>
      </c>
      <c r="C4" s="41" t="s">
        <v>171</v>
      </c>
      <c r="D4" s="66" t="n">
        <v>711.85</v>
      </c>
      <c r="E4" s="23" t="s">
        <v>437</v>
      </c>
      <c r="F4" s="23" t="s">
        <v>440</v>
      </c>
    </row>
    <row r="5" customFormat="false" ht="18" hidden="false" customHeight="true" outlineLevel="0" collapsed="false">
      <c r="A5" s="28" t="s">
        <v>83</v>
      </c>
      <c r="B5" s="28" t="s">
        <v>441</v>
      </c>
      <c r="C5" s="39" t="s">
        <v>87</v>
      </c>
      <c r="D5" s="65" t="n">
        <v>288.05</v>
      </c>
      <c r="E5" s="28" t="s">
        <v>442</v>
      </c>
      <c r="F5" s="28" t="s">
        <v>443</v>
      </c>
    </row>
    <row r="6" customFormat="false" ht="18" hidden="false" customHeight="true" outlineLevel="0" collapsed="false">
      <c r="A6" s="23" t="s">
        <v>30</v>
      </c>
      <c r="B6" s="23" t="s">
        <v>444</v>
      </c>
      <c r="C6" s="41" t="s">
        <v>445</v>
      </c>
      <c r="D6" s="66" t="n">
        <v>2100</v>
      </c>
      <c r="E6" s="23" t="s">
        <v>437</v>
      </c>
      <c r="F6" s="23" t="s">
        <v>446</v>
      </c>
    </row>
    <row r="7" customFormat="false" ht="18" hidden="false" customHeight="true" outlineLevel="0" collapsed="false">
      <c r="A7" s="28" t="s">
        <v>15</v>
      </c>
      <c r="B7" s="28" t="s">
        <v>447</v>
      </c>
      <c r="C7" s="39" t="s">
        <v>115</v>
      </c>
      <c r="D7" s="65" t="n">
        <v>3120</v>
      </c>
      <c r="E7" s="28" t="s">
        <v>437</v>
      </c>
      <c r="F7" s="28" t="s">
        <v>448</v>
      </c>
    </row>
    <row r="8" customFormat="false" ht="18" hidden="false" customHeight="true" outlineLevel="0" collapsed="false">
      <c r="A8" s="23" t="s">
        <v>21</v>
      </c>
      <c r="B8" s="23" t="s">
        <v>449</v>
      </c>
      <c r="C8" s="41" t="s">
        <v>450</v>
      </c>
      <c r="D8" s="66" t="n">
        <v>2520</v>
      </c>
      <c r="E8" s="23" t="s">
        <v>437</v>
      </c>
      <c r="F8" s="23" t="s">
        <v>451</v>
      </c>
    </row>
    <row r="9" customFormat="false" ht="18" hidden="false" customHeight="true" outlineLevel="0" collapsed="false">
      <c r="A9" s="28" t="s">
        <v>199</v>
      </c>
      <c r="B9" s="28" t="s">
        <v>452</v>
      </c>
      <c r="C9" s="39" t="s">
        <v>159</v>
      </c>
      <c r="D9" s="65" t="n">
        <v>990</v>
      </c>
      <c r="E9" s="28" t="s">
        <v>442</v>
      </c>
      <c r="F9" s="28" t="s">
        <v>448</v>
      </c>
    </row>
    <row r="10" customFormat="false" ht="18" hidden="false" customHeight="true" outlineLevel="0" collapsed="false">
      <c r="A10" s="23" t="s">
        <v>211</v>
      </c>
      <c r="B10" s="23" t="s">
        <v>453</v>
      </c>
      <c r="C10" s="41" t="s">
        <v>87</v>
      </c>
      <c r="D10" s="66" t="n">
        <v>816</v>
      </c>
      <c r="E10" s="23" t="s">
        <v>442</v>
      </c>
      <c r="F10" s="23" t="s">
        <v>454</v>
      </c>
    </row>
    <row r="11" customFormat="false" ht="18" hidden="false" customHeight="true" outlineLevel="0" collapsed="false">
      <c r="A11" s="28" t="s">
        <v>34</v>
      </c>
      <c r="B11" s="28" t="s">
        <v>455</v>
      </c>
      <c r="C11" s="39" t="s">
        <v>192</v>
      </c>
      <c r="D11" s="65" t="n">
        <v>1740</v>
      </c>
      <c r="E11" s="28" t="s">
        <v>437</v>
      </c>
      <c r="F11" s="28" t="s">
        <v>456</v>
      </c>
    </row>
    <row r="12" customFormat="false" ht="15" hidden="false" customHeight="false" outlineLevel="0" collapsed="false">
      <c r="A12" s="67" t="s">
        <v>235</v>
      </c>
      <c r="B12" s="68"/>
      <c r="C12" s="68"/>
      <c r="D12" s="69" t="n">
        <f aca="false">SUM(D3:D11)</f>
        <v>13372.22</v>
      </c>
      <c r="E12" s="68"/>
      <c r="F12" s="68"/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C55E"/>
    <pageSetUpPr fitToPage="false"/>
  </sheetPr>
  <dimension ref="A1:M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26"/>
    <col collapsed="false" customWidth="true" hidden="false" outlineLevel="0" max="4" min="4" style="0" width="14"/>
    <col collapsed="false" customWidth="true" hidden="false" outlineLevel="0" max="6" min="5" style="0" width="13"/>
    <col collapsed="false" customWidth="true" hidden="false" outlineLevel="0" max="7" min="7" style="0" width="10"/>
    <col collapsed="false" customWidth="true" hidden="false" outlineLevel="0" max="8" min="8" style="0" width="13"/>
    <col collapsed="false" customWidth="true" hidden="false" outlineLevel="0" max="9" min="9" style="0" width="14"/>
    <col collapsed="false" customWidth="true" hidden="false" outlineLevel="0" max="10" min="10" style="0" width="13"/>
    <col collapsed="false" customWidth="true" hidden="false" outlineLevel="0" max="12" min="11" style="0" width="11"/>
    <col collapsed="false" customWidth="true" hidden="false" outlineLevel="0" max="13" min="13" style="0" width="12"/>
  </cols>
  <sheetData>
    <row r="1" customFormat="false" ht="27.75" hidden="false" customHeight="true" outlineLevel="0" collapsed="false">
      <c r="A1" s="70" t="s">
        <v>457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customFormat="false" ht="19.5" hidden="false" customHeight="true" outlineLevel="0" collapsed="false">
      <c r="A2" s="71" t="s">
        <v>12</v>
      </c>
      <c r="B2" s="71" t="s">
        <v>458</v>
      </c>
      <c r="C2" s="71" t="s">
        <v>459</v>
      </c>
      <c r="D2" s="71" t="s">
        <v>460</v>
      </c>
      <c r="E2" s="71" t="s">
        <v>461</v>
      </c>
      <c r="F2" s="71" t="s">
        <v>283</v>
      </c>
      <c r="G2" s="71" t="s">
        <v>462</v>
      </c>
      <c r="H2" s="71" t="s">
        <v>463</v>
      </c>
      <c r="I2" s="71" t="s">
        <v>464</v>
      </c>
      <c r="J2" s="71" t="s">
        <v>465</v>
      </c>
      <c r="K2" s="71" t="s">
        <v>466</v>
      </c>
      <c r="L2" s="71" t="s">
        <v>467</v>
      </c>
      <c r="M2" s="71" t="s">
        <v>468</v>
      </c>
    </row>
    <row r="3" customFormat="false" ht="18" hidden="false" customHeight="true" outlineLevel="0" collapsed="false">
      <c r="A3" s="28" t="s">
        <v>19</v>
      </c>
      <c r="B3" s="72" t="s">
        <v>469</v>
      </c>
      <c r="C3" s="28" t="s">
        <v>470</v>
      </c>
      <c r="D3" s="28" t="s">
        <v>471</v>
      </c>
      <c r="E3" s="39" t="s">
        <v>396</v>
      </c>
      <c r="F3" s="28"/>
      <c r="G3" s="58" t="s">
        <v>472</v>
      </c>
      <c r="H3" s="28" t="s">
        <v>70</v>
      </c>
      <c r="I3" s="28"/>
      <c r="J3" s="28"/>
      <c r="K3" s="28"/>
      <c r="L3" s="28"/>
      <c r="M3" s="28"/>
    </row>
    <row r="4" customFormat="false" ht="18" hidden="false" customHeight="true" outlineLevel="0" collapsed="false">
      <c r="A4" s="23" t="s">
        <v>19</v>
      </c>
      <c r="B4" s="73" t="s">
        <v>469</v>
      </c>
      <c r="C4" s="23" t="s">
        <v>473</v>
      </c>
      <c r="D4" s="23" t="s">
        <v>474</v>
      </c>
      <c r="E4" s="41" t="s">
        <v>475</v>
      </c>
      <c r="F4" s="23"/>
      <c r="G4" s="36" t="s">
        <v>476</v>
      </c>
      <c r="H4" s="23" t="s">
        <v>69</v>
      </c>
      <c r="I4" s="23"/>
      <c r="J4" s="23"/>
      <c r="K4" s="23"/>
      <c r="L4" s="23"/>
      <c r="M4" s="23"/>
    </row>
    <row r="5" customFormat="false" ht="18" hidden="false" customHeight="true" outlineLevel="0" collapsed="false">
      <c r="A5" s="28" t="s">
        <v>19</v>
      </c>
      <c r="B5" s="74" t="s">
        <v>477</v>
      </c>
      <c r="C5" s="28" t="s">
        <v>478</v>
      </c>
      <c r="D5" s="28"/>
      <c r="E5" s="28"/>
      <c r="F5" s="28"/>
      <c r="G5" s="28"/>
      <c r="H5" s="28"/>
      <c r="I5" s="28" t="s">
        <v>478</v>
      </c>
      <c r="J5" s="39" t="s">
        <v>396</v>
      </c>
      <c r="K5" s="28" t="s">
        <v>479</v>
      </c>
      <c r="L5" s="28" t="s">
        <v>480</v>
      </c>
      <c r="M5" s="28" t="s">
        <v>481</v>
      </c>
    </row>
    <row r="6" customFormat="false" ht="18" hidden="false" customHeight="true" outlineLevel="0" collapsed="false">
      <c r="A6" s="23" t="s">
        <v>83</v>
      </c>
      <c r="B6" s="73" t="s">
        <v>469</v>
      </c>
      <c r="C6" s="23" t="s">
        <v>482</v>
      </c>
      <c r="D6" s="23" t="s">
        <v>483</v>
      </c>
      <c r="E6" s="41" t="s">
        <v>400</v>
      </c>
      <c r="F6" s="41" t="s">
        <v>484</v>
      </c>
      <c r="G6" s="59" t="s">
        <v>472</v>
      </c>
      <c r="H6" s="23" t="s">
        <v>70</v>
      </c>
      <c r="I6" s="23"/>
      <c r="J6" s="23"/>
      <c r="K6" s="23"/>
      <c r="L6" s="23"/>
      <c r="M6" s="23"/>
    </row>
    <row r="7" customFormat="false" ht="18" hidden="false" customHeight="true" outlineLevel="0" collapsed="false">
      <c r="A7" s="28" t="s">
        <v>83</v>
      </c>
      <c r="B7" s="72" t="s">
        <v>469</v>
      </c>
      <c r="C7" s="28" t="s">
        <v>485</v>
      </c>
      <c r="D7" s="28" t="s">
        <v>474</v>
      </c>
      <c r="E7" s="39" t="s">
        <v>171</v>
      </c>
      <c r="F7" s="39" t="s">
        <v>171</v>
      </c>
      <c r="G7" s="19" t="s">
        <v>476</v>
      </c>
      <c r="H7" s="28" t="s">
        <v>69</v>
      </c>
      <c r="I7" s="28"/>
      <c r="J7" s="28"/>
      <c r="K7" s="28"/>
      <c r="L7" s="28"/>
      <c r="M7" s="28"/>
    </row>
    <row r="8" customFormat="false" ht="18" hidden="false" customHeight="true" outlineLevel="0" collapsed="false">
      <c r="A8" s="23" t="s">
        <v>83</v>
      </c>
      <c r="B8" s="75" t="s">
        <v>477</v>
      </c>
      <c r="C8" s="23" t="s">
        <v>280</v>
      </c>
      <c r="D8" s="23"/>
      <c r="E8" s="23"/>
      <c r="F8" s="23"/>
      <c r="G8" s="23"/>
      <c r="H8" s="23"/>
      <c r="I8" s="23" t="s">
        <v>280</v>
      </c>
      <c r="J8" s="41" t="s">
        <v>87</v>
      </c>
      <c r="K8" s="23" t="s">
        <v>486</v>
      </c>
      <c r="L8" s="23" t="s">
        <v>487</v>
      </c>
      <c r="M8" s="23" t="s">
        <v>488</v>
      </c>
    </row>
    <row r="9" customFormat="false" ht="18" hidden="false" customHeight="true" outlineLevel="0" collapsed="false">
      <c r="A9" s="28" t="s">
        <v>83</v>
      </c>
      <c r="B9" s="74" t="s">
        <v>477</v>
      </c>
      <c r="C9" s="28" t="s">
        <v>489</v>
      </c>
      <c r="D9" s="28"/>
      <c r="E9" s="28"/>
      <c r="F9" s="28"/>
      <c r="G9" s="28"/>
      <c r="H9" s="28"/>
      <c r="I9" s="28" t="s">
        <v>489</v>
      </c>
      <c r="J9" s="39" t="s">
        <v>68</v>
      </c>
      <c r="K9" s="28" t="s">
        <v>490</v>
      </c>
      <c r="L9" s="28" t="s">
        <v>480</v>
      </c>
      <c r="M9" s="28" t="s">
        <v>481</v>
      </c>
    </row>
    <row r="10" customFormat="false" ht="18" hidden="false" customHeight="true" outlineLevel="0" collapsed="false">
      <c r="A10" s="23" t="s">
        <v>99</v>
      </c>
      <c r="B10" s="73" t="s">
        <v>469</v>
      </c>
      <c r="C10" s="23" t="s">
        <v>491</v>
      </c>
      <c r="D10" s="23" t="s">
        <v>483</v>
      </c>
      <c r="E10" s="41" t="s">
        <v>492</v>
      </c>
      <c r="F10" s="41" t="s">
        <v>492</v>
      </c>
      <c r="G10" s="59" t="s">
        <v>472</v>
      </c>
      <c r="H10" s="23" t="s">
        <v>70</v>
      </c>
      <c r="I10" s="23"/>
      <c r="J10" s="23"/>
      <c r="K10" s="23"/>
      <c r="L10" s="23"/>
      <c r="M10" s="23"/>
    </row>
    <row r="11" customFormat="false" ht="18" hidden="false" customHeight="true" outlineLevel="0" collapsed="false">
      <c r="A11" s="28" t="s">
        <v>30</v>
      </c>
      <c r="B11" s="72" t="s">
        <v>469</v>
      </c>
      <c r="C11" s="28" t="s">
        <v>493</v>
      </c>
      <c r="D11" s="28" t="s">
        <v>494</v>
      </c>
      <c r="E11" s="39" t="s">
        <v>495</v>
      </c>
      <c r="F11" s="39" t="s">
        <v>228</v>
      </c>
      <c r="G11" s="58" t="s">
        <v>472</v>
      </c>
      <c r="H11" s="28" t="s">
        <v>70</v>
      </c>
      <c r="I11" s="28"/>
      <c r="J11" s="28"/>
      <c r="K11" s="28"/>
      <c r="L11" s="28"/>
      <c r="M11" s="28"/>
    </row>
    <row r="12" customFormat="false" ht="18" hidden="false" customHeight="true" outlineLevel="0" collapsed="false">
      <c r="A12" s="23" t="s">
        <v>30</v>
      </c>
      <c r="B12" s="73" t="s">
        <v>469</v>
      </c>
      <c r="C12" s="23" t="s">
        <v>496</v>
      </c>
      <c r="D12" s="23" t="s">
        <v>497</v>
      </c>
      <c r="E12" s="41" t="s">
        <v>68</v>
      </c>
      <c r="F12" s="23"/>
      <c r="G12" s="36" t="s">
        <v>476</v>
      </c>
      <c r="H12" s="23" t="s">
        <v>71</v>
      </c>
      <c r="I12" s="23"/>
      <c r="J12" s="23"/>
      <c r="K12" s="23"/>
      <c r="L12" s="23"/>
      <c r="M12" s="23"/>
    </row>
    <row r="13" customFormat="false" ht="18" hidden="false" customHeight="true" outlineLevel="0" collapsed="false">
      <c r="A13" s="28" t="s">
        <v>30</v>
      </c>
      <c r="B13" s="74" t="s">
        <v>477</v>
      </c>
      <c r="C13" s="28" t="s">
        <v>498</v>
      </c>
      <c r="D13" s="28"/>
      <c r="E13" s="28"/>
      <c r="F13" s="28"/>
      <c r="G13" s="28"/>
      <c r="H13" s="28"/>
      <c r="I13" s="28" t="s">
        <v>498</v>
      </c>
      <c r="J13" s="39" t="s">
        <v>409</v>
      </c>
      <c r="K13" s="28" t="s">
        <v>479</v>
      </c>
      <c r="L13" s="28" t="s">
        <v>499</v>
      </c>
      <c r="M13" s="28" t="s">
        <v>488</v>
      </c>
    </row>
    <row r="14" customFormat="false" ht="18" hidden="false" customHeight="true" outlineLevel="0" collapsed="false">
      <c r="A14" s="23" t="s">
        <v>15</v>
      </c>
      <c r="B14" s="73" t="s">
        <v>469</v>
      </c>
      <c r="C14" s="23" t="s">
        <v>500</v>
      </c>
      <c r="D14" s="23" t="s">
        <v>501</v>
      </c>
      <c r="E14" s="41" t="s">
        <v>171</v>
      </c>
      <c r="F14" s="23"/>
      <c r="G14" s="59" t="s">
        <v>472</v>
      </c>
      <c r="H14" s="23" t="s">
        <v>70</v>
      </c>
      <c r="I14" s="23"/>
      <c r="J14" s="23"/>
      <c r="K14" s="23"/>
      <c r="L14" s="23"/>
      <c r="M14" s="23"/>
    </row>
    <row r="15" customFormat="false" ht="18" hidden="false" customHeight="true" outlineLevel="0" collapsed="false">
      <c r="A15" s="28" t="s">
        <v>133</v>
      </c>
      <c r="B15" s="72" t="s">
        <v>469</v>
      </c>
      <c r="C15" s="28" t="s">
        <v>502</v>
      </c>
      <c r="D15" s="28" t="s">
        <v>494</v>
      </c>
      <c r="E15" s="39" t="s">
        <v>503</v>
      </c>
      <c r="F15" s="39" t="s">
        <v>504</v>
      </c>
      <c r="G15" s="19" t="s">
        <v>476</v>
      </c>
      <c r="H15" s="28" t="s">
        <v>70</v>
      </c>
      <c r="I15" s="28"/>
      <c r="J15" s="28"/>
      <c r="K15" s="28"/>
      <c r="L15" s="28"/>
      <c r="M15" s="28"/>
    </row>
    <row r="16" customFormat="false" ht="18" hidden="false" customHeight="true" outlineLevel="0" collapsed="false">
      <c r="A16" s="23" t="s">
        <v>32</v>
      </c>
      <c r="B16" s="73" t="s">
        <v>469</v>
      </c>
      <c r="C16" s="23" t="s">
        <v>505</v>
      </c>
      <c r="D16" s="23" t="s">
        <v>474</v>
      </c>
      <c r="E16" s="41" t="s">
        <v>171</v>
      </c>
      <c r="F16" s="23"/>
      <c r="G16" s="36" t="s">
        <v>476</v>
      </c>
      <c r="H16" s="23" t="s">
        <v>69</v>
      </c>
      <c r="I16" s="23"/>
      <c r="J16" s="23"/>
      <c r="K16" s="23"/>
      <c r="L16" s="23"/>
      <c r="M16" s="23"/>
    </row>
    <row r="17" customFormat="false" ht="18" hidden="false" customHeight="true" outlineLevel="0" collapsed="false">
      <c r="A17" s="28" t="s">
        <v>27</v>
      </c>
      <c r="B17" s="72" t="s">
        <v>469</v>
      </c>
      <c r="C17" s="28" t="s">
        <v>506</v>
      </c>
      <c r="D17" s="28" t="s">
        <v>474</v>
      </c>
      <c r="E17" s="39" t="s">
        <v>126</v>
      </c>
      <c r="F17" s="28"/>
      <c r="G17" s="58" t="s">
        <v>472</v>
      </c>
      <c r="H17" s="28" t="s">
        <v>69</v>
      </c>
      <c r="I17" s="28"/>
      <c r="J17" s="28"/>
      <c r="K17" s="28"/>
      <c r="L17" s="28"/>
      <c r="M17" s="28"/>
    </row>
    <row r="18" customFormat="false" ht="18" hidden="false" customHeight="true" outlineLevel="0" collapsed="false">
      <c r="A18" s="23" t="s">
        <v>167</v>
      </c>
      <c r="B18" s="73" t="s">
        <v>469</v>
      </c>
      <c r="C18" s="23" t="s">
        <v>507</v>
      </c>
      <c r="D18" s="23" t="s">
        <v>508</v>
      </c>
      <c r="E18" s="41" t="s">
        <v>427</v>
      </c>
      <c r="F18" s="41" t="s">
        <v>427</v>
      </c>
      <c r="G18" s="59" t="s">
        <v>472</v>
      </c>
      <c r="H18" s="23" t="s">
        <v>69</v>
      </c>
      <c r="I18" s="23"/>
      <c r="J18" s="23"/>
      <c r="K18" s="23"/>
      <c r="L18" s="23"/>
      <c r="M18" s="23"/>
    </row>
    <row r="19" customFormat="false" ht="18" hidden="false" customHeight="true" outlineLevel="0" collapsed="false">
      <c r="A19" s="28" t="s">
        <v>167</v>
      </c>
      <c r="B19" s="74" t="s">
        <v>477</v>
      </c>
      <c r="C19" s="28" t="s">
        <v>509</v>
      </c>
      <c r="D19" s="28"/>
      <c r="E19" s="28"/>
      <c r="F19" s="28"/>
      <c r="G19" s="28"/>
      <c r="H19" s="28"/>
      <c r="I19" s="28" t="s">
        <v>509</v>
      </c>
      <c r="J19" s="39" t="s">
        <v>409</v>
      </c>
      <c r="K19" s="28" t="s">
        <v>490</v>
      </c>
      <c r="L19" s="28" t="s">
        <v>499</v>
      </c>
      <c r="M19" s="28" t="s">
        <v>481</v>
      </c>
    </row>
    <row r="20" customFormat="false" ht="18" hidden="false" customHeight="true" outlineLevel="0" collapsed="false">
      <c r="A20" s="23" t="s">
        <v>21</v>
      </c>
      <c r="B20" s="73" t="s">
        <v>469</v>
      </c>
      <c r="C20" s="23" t="s">
        <v>510</v>
      </c>
      <c r="D20" s="23" t="s">
        <v>58</v>
      </c>
      <c r="E20" s="41" t="s">
        <v>511</v>
      </c>
      <c r="F20" s="23"/>
      <c r="G20" s="36" t="s">
        <v>476</v>
      </c>
      <c r="H20" s="23" t="s">
        <v>71</v>
      </c>
      <c r="I20" s="23"/>
      <c r="J20" s="23"/>
      <c r="K20" s="23"/>
      <c r="L20" s="23"/>
      <c r="M20" s="23"/>
    </row>
    <row r="21" customFormat="false" ht="18" hidden="false" customHeight="true" outlineLevel="0" collapsed="false">
      <c r="A21" s="28" t="s">
        <v>21</v>
      </c>
      <c r="B21" s="74" t="s">
        <v>477</v>
      </c>
      <c r="C21" s="28" t="s">
        <v>280</v>
      </c>
      <c r="D21" s="28"/>
      <c r="E21" s="28"/>
      <c r="F21" s="28"/>
      <c r="G21" s="28"/>
      <c r="H21" s="28"/>
      <c r="I21" s="28" t="s">
        <v>280</v>
      </c>
      <c r="J21" s="39" t="s">
        <v>512</v>
      </c>
      <c r="K21" s="28" t="s">
        <v>486</v>
      </c>
      <c r="L21" s="28" t="s">
        <v>513</v>
      </c>
      <c r="M21" s="28" t="s">
        <v>488</v>
      </c>
    </row>
    <row r="22" customFormat="false" ht="18" hidden="false" customHeight="true" outlineLevel="0" collapsed="false">
      <c r="A22" s="23" t="s">
        <v>199</v>
      </c>
      <c r="B22" s="73" t="s">
        <v>469</v>
      </c>
      <c r="C22" s="23" t="s">
        <v>514</v>
      </c>
      <c r="D22" s="23" t="s">
        <v>483</v>
      </c>
      <c r="E22" s="41" t="s">
        <v>68</v>
      </c>
      <c r="F22" s="23"/>
      <c r="G22" s="59" t="s">
        <v>472</v>
      </c>
      <c r="H22" s="23" t="s">
        <v>70</v>
      </c>
      <c r="I22" s="23"/>
      <c r="J22" s="23"/>
      <c r="K22" s="23"/>
      <c r="L22" s="23"/>
      <c r="M22" s="23"/>
    </row>
    <row r="23" customFormat="false" ht="18" hidden="false" customHeight="true" outlineLevel="0" collapsed="false">
      <c r="A23" s="28" t="s">
        <v>24</v>
      </c>
      <c r="B23" s="74" t="s">
        <v>477</v>
      </c>
      <c r="C23" s="28" t="s">
        <v>515</v>
      </c>
      <c r="D23" s="28"/>
      <c r="E23" s="28"/>
      <c r="F23" s="28"/>
      <c r="G23" s="28"/>
      <c r="H23" s="28"/>
      <c r="I23" s="28" t="s">
        <v>515</v>
      </c>
      <c r="J23" s="39" t="s">
        <v>171</v>
      </c>
      <c r="K23" s="28" t="s">
        <v>516</v>
      </c>
      <c r="L23" s="28" t="s">
        <v>499</v>
      </c>
      <c r="M23" s="28" t="s">
        <v>481</v>
      </c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2026-03-19T15:39:51Z</dcterms:created>
  <dc:creator>openpyxl</dc:creator>
  <dc:description/>
  <dc:language>en-US</dc:language>
  <cp:lastModifiedBy/>
  <dcterms:modified xsi:type="dcterms:W3CDTF">2026-03-19T15:39:52Z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